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3706" yWindow="0" windowWidth="15480" windowHeight="9510" tabRatio="753" activeTab="0"/>
  </bookViews>
  <sheets>
    <sheet name="PCform v2.4" sheetId="1" r:id="rId1"/>
    <sheet name="Hinweise" sheetId="2" r:id="rId2"/>
  </sheets>
  <definedNames>
    <definedName name="_xlnm.Print_Area" localSheetId="0">'PCform v2.4'!$B$2:$AJ$52</definedName>
  </definedNames>
  <calcPr fullCalcOnLoad="1"/>
</workbook>
</file>

<file path=xl/comments1.xml><?xml version="1.0" encoding="utf-8"?>
<comments xmlns="http://schemas.openxmlformats.org/spreadsheetml/2006/main">
  <authors>
    <author>BP PassPort User</author>
  </authors>
  <commentList>
    <comment ref="N2" authorId="0">
      <text>
        <r>
          <rPr>
            <b/>
            <sz val="12"/>
            <rFont val="Tahoma"/>
            <family val="2"/>
          </rPr>
          <t>Tichuliga PC-Formular
Version 2.4 - 09.03.2008
© Hartmut Thordsen
Spielekreis Hiespielchen
www.hiespielchen.de</t>
        </r>
      </text>
    </comment>
  </commentList>
</comments>
</file>

<file path=xl/sharedStrings.xml><?xml version="1.0" encoding="utf-8"?>
<sst xmlns="http://schemas.openxmlformats.org/spreadsheetml/2006/main" count="142" uniqueCount="49">
  <si>
    <t>Name</t>
  </si>
  <si>
    <t>T+</t>
  </si>
  <si>
    <t>T-</t>
  </si>
  <si>
    <t>Bb</t>
  </si>
  <si>
    <t>DS</t>
  </si>
  <si>
    <t>Runde</t>
  </si>
  <si>
    <t>Spiel</t>
  </si>
  <si>
    <t>Summe</t>
  </si>
  <si>
    <t>Siegpunkte</t>
  </si>
  <si>
    <t>Spielstatistik</t>
  </si>
  <si>
    <t>TP-Diff.</t>
  </si>
  <si>
    <t>RUNDE 1</t>
  </si>
  <si>
    <t>1        +        2</t>
  </si>
  <si>
    <t>3        +        4</t>
  </si>
  <si>
    <t>Spiel:</t>
  </si>
  <si>
    <t>Datum:</t>
  </si>
  <si>
    <t>RUNDE 2</t>
  </si>
  <si>
    <t>1        +        3</t>
  </si>
  <si>
    <t>2        +        4</t>
  </si>
  <si>
    <t>RUNDE 3</t>
  </si>
  <si>
    <t>1        +        4</t>
  </si>
  <si>
    <t>2        +        3</t>
  </si>
  <si>
    <t>G+</t>
  </si>
  <si>
    <t>G-</t>
  </si>
  <si>
    <t>Tichu-Liga</t>
  </si>
  <si>
    <t>Sieg-
punkte</t>
  </si>
  <si>
    <t>eigene
Tichu-P.</t>
  </si>
  <si>
    <t>gegner.
Tichu-P.</t>
  </si>
  <si>
    <t>Differenz
Tichu-P.</t>
  </si>
  <si>
    <t>Runden-SP</t>
  </si>
  <si>
    <t>Sum.</t>
  </si>
  <si>
    <t>Siegpunkte
je Spieler</t>
  </si>
  <si>
    <t>x</t>
  </si>
  <si>
    <r>
      <t>SP-Berechnung</t>
    </r>
    <r>
      <rPr>
        <sz val="10"/>
        <rFont val="Arial"/>
        <family val="2"/>
      </rPr>
      <t xml:space="preserve"> (letztes Feld jeder Runde muss gefüllt sein)</t>
    </r>
  </si>
  <si>
    <t>Eingaben nur in farbigen Feldern erlaubt, der Rest wird errechnet</t>
  </si>
  <si>
    <t>Statistik nur mit Ziffern auffüllen: "1" für Tichu bzw. Doppelsieg</t>
  </si>
  <si>
    <t>Nr.</t>
  </si>
  <si>
    <t>Runde 1 - Platz für Eure Kommentare</t>
  </si>
  <si>
    <t>Runde 3 - Platz für Eure Kommentare</t>
  </si>
  <si>
    <t>Runde 2 - Platz für Eure Kommentare</t>
  </si>
  <si>
    <t>v2.4</t>
  </si>
  <si>
    <t>Nur die grau unterlegten Felder sind frei zum Ändern</t>
  </si>
  <si>
    <t>Das Spielergebnis der zweiten Partei (rechte Spalte) wird errechnet, sofern das Ergebnis der ersten Partei (linke Spalte) sowie alle Statistiken (Tichuansagen, Doppelsiege) korrekt eingetragen worden sind. Die in den Feldern der rechten Spalte enthaltene Formel kann aber auch ignoriert werden, indem man einfach ein Ergebnis einträgt.</t>
  </si>
  <si>
    <t>Tichuliga PC-Formular v2.4 - Hinweise zum Gebrauch</t>
  </si>
  <si>
    <t>Die gelb unterlegten Felder müssen am Ende alle grün sein. Rot deutet auf einen Datenfehler hin, der ein nach den Regeln unmögliches Ergebnis anzeigt.</t>
  </si>
  <si>
    <t>Für die drei Spielrunden werden den Spielern der siegreichen Partei jeweils 3, 2 bzw. 1 Siegpunkte gutgeschrieben. Die Punkte werden entsprechend der Differenzen der Spielpunkte vergeben. Bei Gleichständen erfolgt Punkteteilung.</t>
  </si>
  <si>
    <t>Änderungen gegenüber v2.3:</t>
  </si>
  <si>
    <t>- Formeln in der rechten Spalte</t>
  </si>
  <si>
    <t>- Ausblenden von Null-Werten, d.h. übertragene Felder (Namen, Summen) werden erst sichtbar, wenn Werte eingetragen werden. Somit eignet sich das Formular ausgedruckt auch auf Papier, da in leeren Feldern nicht schon Nullen stehen.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</si>
</sst>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s>
  <fonts count="48">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Arial"/>
      <family val="2"/>
    </font>
    <font>
      <b/>
      <sz val="10"/>
      <color indexed="48"/>
      <name val="Arial"/>
      <family val="2"/>
    </font>
    <font>
      <b/>
      <sz val="16"/>
      <name val="Arial"/>
      <family val="2"/>
    </font>
    <font>
      <b/>
      <sz val="16"/>
      <color indexed="48"/>
      <name val="Arial"/>
      <family val="2"/>
    </font>
    <font>
      <b/>
      <sz val="10"/>
      <color indexed="9"/>
      <name val="Arial"/>
      <family val="2"/>
    </font>
    <font>
      <sz val="10"/>
      <color indexed="9"/>
      <name val="Arial"/>
      <family val="0"/>
    </font>
    <font>
      <b/>
      <sz val="12"/>
      <name val="Tahoma"/>
      <family val="2"/>
    </font>
    <font>
      <sz val="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8"/>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0" fillId="0" borderId="0" applyFont="0" applyFill="0" applyBorder="0" applyAlignment="0" applyProtection="0"/>
    <xf numFmtId="0" fontId="37"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19">
    <xf numFmtId="0" fontId="0" fillId="0" borderId="0" xfId="0" applyAlignment="1">
      <alignment/>
    </xf>
    <xf numFmtId="0" fontId="0" fillId="0" borderId="0" xfId="0"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1" fillId="0" borderId="1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2"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1" fillId="0" borderId="11" xfId="0" applyFont="1" applyBorder="1" applyAlignment="1" applyProtection="1">
      <alignment horizontal="center"/>
      <protection/>
    </xf>
    <xf numFmtId="0" fontId="0" fillId="0" borderId="13" xfId="0" applyBorder="1" applyAlignment="1" applyProtection="1">
      <alignment horizontal="center"/>
      <protection/>
    </xf>
    <xf numFmtId="0" fontId="1" fillId="0" borderId="0" xfId="0" applyFont="1" applyAlignment="1" applyProtection="1">
      <alignment/>
      <protection/>
    </xf>
    <xf numFmtId="1" fontId="1" fillId="33" borderId="14" xfId="0" applyNumberFormat="1" applyFont="1" applyFill="1" applyBorder="1" applyAlignment="1" applyProtection="1">
      <alignment horizontal="right" vertical="center"/>
      <protection locked="0"/>
    </xf>
    <xf numFmtId="1" fontId="1" fillId="0" borderId="15" xfId="0" applyNumberFormat="1" applyFont="1" applyBorder="1" applyAlignment="1" applyProtection="1">
      <alignment horizontal="right" vertical="center"/>
      <protection/>
    </xf>
    <xf numFmtId="1" fontId="1" fillId="33" borderId="19" xfId="0" applyNumberFormat="1" applyFont="1" applyFill="1" applyBorder="1" applyAlignment="1" applyProtection="1">
      <alignment horizontal="center" vertical="center"/>
      <protection locked="0"/>
    </xf>
    <xf numFmtId="1" fontId="1" fillId="33" borderId="20" xfId="0" applyNumberFormat="1" applyFont="1" applyFill="1" applyBorder="1" applyAlignment="1" applyProtection="1">
      <alignment horizontal="center" vertical="center"/>
      <protection locked="0"/>
    </xf>
    <xf numFmtId="1" fontId="1" fillId="33" borderId="21" xfId="0" applyNumberFormat="1" applyFont="1" applyFill="1" applyBorder="1" applyAlignment="1" applyProtection="1">
      <alignment horizontal="center" vertical="center"/>
      <protection locked="0"/>
    </xf>
    <xf numFmtId="1" fontId="11" fillId="0" borderId="0" xfId="0" applyNumberFormat="1" applyFont="1" applyAlignment="1" applyProtection="1">
      <alignment horizontal="center"/>
      <protection/>
    </xf>
    <xf numFmtId="1" fontId="1" fillId="0" borderId="21" xfId="0" applyNumberFormat="1" applyFont="1" applyFill="1" applyBorder="1" applyAlignment="1" applyProtection="1">
      <alignment horizontal="center" vertical="center"/>
      <protection/>
    </xf>
    <xf numFmtId="1" fontId="1" fillId="33" borderId="14" xfId="0" applyNumberFormat="1" applyFont="1" applyFill="1" applyBorder="1" applyAlignment="1" applyProtection="1">
      <alignment horizontal="center" vertical="center"/>
      <protection locked="0"/>
    </xf>
    <xf numFmtId="1" fontId="1" fillId="33" borderId="11" xfId="0" applyNumberFormat="1" applyFont="1" applyFill="1" applyBorder="1" applyAlignment="1" applyProtection="1">
      <alignment horizontal="center" vertical="center"/>
      <protection locked="0"/>
    </xf>
    <xf numFmtId="1" fontId="1" fillId="33" borderId="15" xfId="0" applyNumberFormat="1" applyFont="1" applyFill="1" applyBorder="1" applyAlignment="1" applyProtection="1">
      <alignment horizontal="center" vertical="center"/>
      <protection locked="0"/>
    </xf>
    <xf numFmtId="1" fontId="1" fillId="0" borderId="15" xfId="0" applyNumberFormat="1" applyFont="1" applyFill="1" applyBorder="1" applyAlignment="1" applyProtection="1">
      <alignment horizontal="center" vertical="center"/>
      <protection/>
    </xf>
    <xf numFmtId="1" fontId="1" fillId="33" borderId="22" xfId="0" applyNumberFormat="1" applyFont="1" applyFill="1" applyBorder="1" applyAlignment="1" applyProtection="1">
      <alignment horizontal="center" vertical="center"/>
      <protection locked="0"/>
    </xf>
    <xf numFmtId="1" fontId="1" fillId="33" borderId="23" xfId="0" applyNumberFormat="1" applyFont="1" applyFill="1" applyBorder="1" applyAlignment="1" applyProtection="1">
      <alignment horizontal="center" vertical="center"/>
      <protection locked="0"/>
    </xf>
    <xf numFmtId="1" fontId="1" fillId="33" borderId="24" xfId="0" applyNumberFormat="1" applyFont="1" applyFill="1" applyBorder="1" applyAlignment="1" applyProtection="1">
      <alignment horizontal="center" vertical="center"/>
      <protection locked="0"/>
    </xf>
    <xf numFmtId="1" fontId="1" fillId="0" borderId="24" xfId="0" applyNumberFormat="1" applyFont="1" applyFill="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1" fillId="0" borderId="11" xfId="0" applyNumberFormat="1" applyFont="1" applyBorder="1" applyAlignment="1" applyProtection="1">
      <alignment horizontal="center"/>
      <protection/>
    </xf>
    <xf numFmtId="1" fontId="10" fillId="34" borderId="11" xfId="0" applyNumberFormat="1" applyFont="1" applyFill="1" applyBorder="1" applyAlignment="1" applyProtection="1">
      <alignment horizontal="center"/>
      <protection/>
    </xf>
    <xf numFmtId="1" fontId="1" fillId="0" borderId="11" xfId="0" applyNumberFormat="1" applyFont="1" applyBorder="1" applyAlignment="1" applyProtection="1">
      <alignment vertical="center"/>
      <protection/>
    </xf>
    <xf numFmtId="1" fontId="1" fillId="0" borderId="11" xfId="0" applyNumberFormat="1" applyFont="1" applyBorder="1" applyAlignment="1" applyProtection="1">
      <alignment horizontal="center" vertical="center"/>
      <protection/>
    </xf>
    <xf numFmtId="1" fontId="7" fillId="33" borderId="11"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protection locked="0"/>
    </xf>
    <xf numFmtId="14" fontId="8" fillId="0" borderId="0" xfId="0" applyNumberFormat="1" applyFont="1" applyFill="1" applyBorder="1" applyAlignment="1" applyProtection="1">
      <alignment horizontal="center" vertical="center"/>
      <protection locked="0"/>
    </xf>
    <xf numFmtId="0" fontId="0" fillId="0" borderId="0" xfId="0" applyAlignment="1">
      <alignment/>
    </xf>
    <xf numFmtId="0" fontId="0" fillId="0" borderId="25" xfId="0" applyBorder="1" applyAlignment="1">
      <alignment/>
    </xf>
    <xf numFmtId="0" fontId="0" fillId="0" borderId="0" xfId="0" applyFont="1" applyAlignment="1" applyProtection="1">
      <alignment horizontal="center"/>
      <protection/>
    </xf>
    <xf numFmtId="1" fontId="1" fillId="0" borderId="0" xfId="0" applyNumberFormat="1" applyFont="1" applyBorder="1" applyAlignment="1" applyProtection="1">
      <alignment horizontal="center" vertical="center"/>
      <protection/>
    </xf>
    <xf numFmtId="1" fontId="11" fillId="0" borderId="0" xfId="0" applyNumberFormat="1" applyFont="1" applyAlignment="1" applyProtection="1">
      <alignment horizontal="center"/>
      <protection hidden="1"/>
    </xf>
    <xf numFmtId="0" fontId="0" fillId="0" borderId="0" xfId="0" applyAlignment="1">
      <alignment horizontal="left" vertical="top" wrapText="1"/>
    </xf>
    <xf numFmtId="0" fontId="0" fillId="0" borderId="0" xfId="0" applyAlignment="1" quotePrefix="1">
      <alignment horizontal="left" vertical="top" wrapText="1"/>
    </xf>
    <xf numFmtId="0" fontId="1" fillId="0" borderId="13"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1" fillId="0" borderId="27" xfId="0" applyFon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0" fillId="0" borderId="30" xfId="0" applyBorder="1" applyAlignment="1" applyProtection="1">
      <alignment horizontal="center" vertical="center"/>
      <protection/>
    </xf>
    <xf numFmtId="1" fontId="1" fillId="0" borderId="31" xfId="0" applyNumberFormat="1" applyFont="1" applyBorder="1" applyAlignment="1" applyProtection="1">
      <alignment horizontal="center" vertical="center"/>
      <protection/>
    </xf>
    <xf numFmtId="1" fontId="0" fillId="0" borderId="32" xfId="0" applyNumberFormat="1" applyBorder="1" applyAlignment="1" applyProtection="1">
      <alignment horizontal="center" vertical="center"/>
      <protection/>
    </xf>
    <xf numFmtId="14" fontId="9" fillId="33" borderId="33" xfId="0" applyNumberFormat="1" applyFont="1" applyFill="1" applyBorder="1" applyAlignment="1" applyProtection="1">
      <alignment horizontal="center" vertical="center"/>
      <protection locked="0"/>
    </xf>
    <xf numFmtId="14" fontId="9" fillId="33" borderId="34" xfId="0" applyNumberFormat="1" applyFont="1" applyFill="1" applyBorder="1" applyAlignment="1" applyProtection="1">
      <alignment horizontal="center" vertical="center"/>
      <protection locked="0"/>
    </xf>
    <xf numFmtId="14" fontId="9" fillId="33" borderId="35" xfId="0" applyNumberFormat="1" applyFont="1" applyFill="1" applyBorder="1" applyAlignment="1" applyProtection="1">
      <alignment horizontal="center" vertical="center"/>
      <protection locked="0"/>
    </xf>
    <xf numFmtId="14" fontId="9" fillId="33" borderId="36" xfId="0" applyNumberFormat="1" applyFont="1" applyFill="1" applyBorder="1" applyAlignment="1" applyProtection="1">
      <alignment horizontal="center" vertical="center"/>
      <protection locked="0"/>
    </xf>
    <xf numFmtId="1" fontId="1" fillId="0" borderId="11" xfId="0" applyNumberFormat="1" applyFont="1" applyBorder="1" applyAlignment="1" applyProtection="1">
      <alignment horizontal="center"/>
      <protection/>
    </xf>
    <xf numFmtId="1" fontId="0" fillId="0" borderId="11" xfId="0" applyNumberFormat="1" applyBorder="1" applyAlignment="1">
      <alignment horizontal="center"/>
    </xf>
    <xf numFmtId="0" fontId="1" fillId="0" borderId="10" xfId="0" applyFont="1"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protection/>
    </xf>
    <xf numFmtId="0" fontId="1" fillId="0" borderId="39" xfId="0" applyFont="1" applyBorder="1" applyAlignment="1" applyProtection="1">
      <alignment vertical="center" wrapText="1"/>
      <protection/>
    </xf>
    <xf numFmtId="0" fontId="0" fillId="0" borderId="40" xfId="0" applyBorder="1" applyAlignment="1" applyProtection="1">
      <alignment vertical="center"/>
      <protection/>
    </xf>
    <xf numFmtId="0" fontId="1" fillId="0" borderId="11" xfId="0" applyFont="1" applyBorder="1" applyAlignment="1" applyProtection="1">
      <alignment horizontal="center"/>
      <protection/>
    </xf>
    <xf numFmtId="0" fontId="0" fillId="0" borderId="11" xfId="0" applyFont="1" applyBorder="1" applyAlignment="1">
      <alignment horizontal="center"/>
    </xf>
    <xf numFmtId="0" fontId="1" fillId="0" borderId="13" xfId="0" applyFont="1" applyBorder="1" applyAlignment="1" applyProtection="1">
      <alignment horizontal="center"/>
      <protection/>
    </xf>
    <xf numFmtId="0" fontId="0" fillId="0" borderId="0" xfId="0" applyAlignment="1">
      <alignment horizontal="center"/>
    </xf>
    <xf numFmtId="0" fontId="0" fillId="0" borderId="41" xfId="0"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0" fillId="0" borderId="43" xfId="0" applyBorder="1" applyAlignment="1" applyProtection="1">
      <alignment horizontal="center" vertical="center"/>
      <protection/>
    </xf>
    <xf numFmtId="1" fontId="9" fillId="33" borderId="34" xfId="0" applyNumberFormat="1" applyFont="1" applyFill="1" applyBorder="1" applyAlignment="1" applyProtection="1">
      <alignment horizontal="center" vertical="center"/>
      <protection locked="0"/>
    </xf>
    <xf numFmtId="1" fontId="9" fillId="33" borderId="36" xfId="0" applyNumberFormat="1" applyFont="1" applyFill="1" applyBorder="1" applyAlignment="1" applyProtection="1">
      <alignment horizontal="center" vertical="center"/>
      <protection locked="0"/>
    </xf>
    <xf numFmtId="0" fontId="7" fillId="0" borderId="35" xfId="0" applyFont="1" applyFill="1" applyBorder="1" applyAlignment="1" applyProtection="1">
      <alignment horizontal="left" vertical="center"/>
      <protection/>
    </xf>
    <xf numFmtId="0" fontId="1" fillId="0" borderId="11" xfId="0" applyFont="1" applyBorder="1" applyAlignment="1" applyProtection="1">
      <alignment horizontal="center" vertical="center"/>
      <protection/>
    </xf>
    <xf numFmtId="0" fontId="0" fillId="0" borderId="11" xfId="0" applyBorder="1" applyAlignment="1">
      <alignment/>
    </xf>
    <xf numFmtId="0" fontId="1" fillId="0" borderId="11" xfId="0" applyFont="1" applyBorder="1" applyAlignment="1" applyProtection="1">
      <alignment horizontal="center" vertical="center" wrapText="1"/>
      <protection/>
    </xf>
    <xf numFmtId="0" fontId="0" fillId="0" borderId="11" xfId="0" applyBorder="1" applyAlignment="1" applyProtection="1">
      <alignment/>
      <protection/>
    </xf>
    <xf numFmtId="0" fontId="0" fillId="0" borderId="11" xfId="0"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8" fillId="0" borderId="52" xfId="0" applyFont="1" applyBorder="1" applyAlignment="1" applyProtection="1">
      <alignment horizontal="center" vertical="center" wrapText="1"/>
      <protection/>
    </xf>
    <xf numFmtId="0" fontId="8" fillId="0" borderId="52" xfId="0" applyFont="1" applyBorder="1" applyAlignment="1">
      <alignment/>
    </xf>
    <xf numFmtId="0" fontId="8" fillId="0" borderId="53" xfId="0" applyFont="1" applyBorder="1" applyAlignment="1">
      <alignment/>
    </xf>
    <xf numFmtId="0" fontId="1" fillId="0" borderId="39"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1" fillId="0" borderId="39" xfId="0" applyFont="1" applyBorder="1" applyAlignment="1" applyProtection="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1">
    <dxf>
      <font>
        <color indexed="63"/>
      </font>
    </dxf>
    <dxf>
      <font>
        <color indexed="63"/>
      </font>
    </dxf>
    <dxf>
      <font>
        <color indexed="63"/>
      </font>
    </dxf>
    <dxf>
      <font>
        <color indexed="63"/>
      </font>
    </dxf>
    <dxf>
      <font>
        <color indexed="9"/>
      </font>
    </dxf>
    <dxf>
      <font>
        <color indexed="9"/>
      </font>
    </dxf>
    <dxf>
      <fill>
        <patternFill>
          <bgColor indexed="13"/>
        </patternFill>
      </fill>
    </dxf>
    <dxf>
      <font>
        <color indexed="9"/>
      </font>
      <fill>
        <patternFill>
          <bgColor indexed="10"/>
        </patternFill>
      </fill>
    </dxf>
    <dxf>
      <fill>
        <patternFill>
          <bgColor indexed="11"/>
        </patternFill>
      </fill>
    </dxf>
    <dxf>
      <fill>
        <patternFill>
          <bgColor indexed="11"/>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1">
    <pageSetUpPr fitToPage="1"/>
  </sheetPr>
  <dimension ref="A2:AJ54"/>
  <sheetViews>
    <sheetView showGridLines="0" showRowColHeaders="0" tabSelected="1" zoomScale="75" zoomScaleNormal="75" zoomScalePageLayoutView="0" workbookViewId="0" topLeftCell="A1">
      <selection activeCell="F2" sqref="F2:F3"/>
    </sheetView>
  </sheetViews>
  <sheetFormatPr defaultColWidth="11.421875" defaultRowHeight="12.75"/>
  <cols>
    <col min="1" max="1" width="3.7109375" style="2" customWidth="1"/>
    <col min="2" max="2" width="4.57421875" style="3" bestFit="1" customWidth="1"/>
    <col min="3" max="3" width="11.7109375" style="3" customWidth="1"/>
    <col min="4" max="7" width="11.7109375" style="2" customWidth="1"/>
    <col min="8" max="36" width="3.28125" style="2" customWidth="1"/>
    <col min="37" max="16384" width="11.421875" style="2" customWidth="1"/>
  </cols>
  <sheetData>
    <row r="1" ht="13.5" thickBot="1"/>
    <row r="2" spans="2:17" ht="15.75" customHeight="1">
      <c r="B2" s="113" t="s">
        <v>24</v>
      </c>
      <c r="C2" s="114"/>
      <c r="D2" s="114"/>
      <c r="E2" s="87" t="s">
        <v>14</v>
      </c>
      <c r="F2" s="90"/>
      <c r="G2" s="87" t="s">
        <v>15</v>
      </c>
      <c r="H2" s="71"/>
      <c r="I2" s="71"/>
      <c r="J2" s="71"/>
      <c r="K2" s="71"/>
      <c r="L2" s="71"/>
      <c r="M2" s="72"/>
      <c r="N2" s="84" t="s">
        <v>40</v>
      </c>
      <c r="O2" s="85"/>
      <c r="Q2" s="32" t="s">
        <v>34</v>
      </c>
    </row>
    <row r="3" spans="2:17" ht="12.75" customHeight="1" thickBot="1">
      <c r="B3" s="115"/>
      <c r="C3" s="115"/>
      <c r="D3" s="115"/>
      <c r="E3" s="89"/>
      <c r="F3" s="91"/>
      <c r="G3" s="88"/>
      <c r="H3" s="73"/>
      <c r="I3" s="73"/>
      <c r="J3" s="73"/>
      <c r="K3" s="73"/>
      <c r="L3" s="73"/>
      <c r="M3" s="74"/>
      <c r="N3" s="55"/>
      <c r="O3" s="1"/>
      <c r="Q3" s="32" t="s">
        <v>35</v>
      </c>
    </row>
    <row r="4" ht="12.75"/>
    <row r="5" spans="2:33" ht="12.75" customHeight="1">
      <c r="B5" s="116" t="s">
        <v>36</v>
      </c>
      <c r="C5" s="116" t="s">
        <v>0</v>
      </c>
      <c r="D5" s="118" t="s">
        <v>25</v>
      </c>
      <c r="E5" s="80" t="s">
        <v>26</v>
      </c>
      <c r="F5" s="80" t="s">
        <v>27</v>
      </c>
      <c r="G5" s="80" t="s">
        <v>28</v>
      </c>
      <c r="H5" s="77" t="s">
        <v>9</v>
      </c>
      <c r="I5" s="78"/>
      <c r="J5" s="78"/>
      <c r="K5" s="78"/>
      <c r="L5" s="78"/>
      <c r="M5" s="79"/>
      <c r="Q5" s="82" t="s">
        <v>33</v>
      </c>
      <c r="R5" s="83"/>
      <c r="S5" s="83"/>
      <c r="T5" s="83"/>
      <c r="U5" s="83"/>
      <c r="V5" s="83"/>
      <c r="W5" s="83"/>
      <c r="X5" s="83"/>
      <c r="Y5" s="83"/>
      <c r="Z5" s="83"/>
      <c r="AA5" s="83"/>
      <c r="AB5" s="83"/>
      <c r="AC5" s="83"/>
      <c r="AD5" s="83"/>
      <c r="AE5" s="83"/>
      <c r="AF5" s="83"/>
      <c r="AG5" s="83"/>
    </row>
    <row r="6" spans="2:33" ht="12.75">
      <c r="B6" s="117"/>
      <c r="C6" s="117"/>
      <c r="D6" s="117"/>
      <c r="E6" s="81"/>
      <c r="F6" s="81"/>
      <c r="G6" s="81"/>
      <c r="H6" s="6" t="s">
        <v>1</v>
      </c>
      <c r="I6" s="6" t="s">
        <v>2</v>
      </c>
      <c r="J6" s="6" t="s">
        <v>22</v>
      </c>
      <c r="K6" s="6" t="s">
        <v>23</v>
      </c>
      <c r="L6" s="6" t="s">
        <v>3</v>
      </c>
      <c r="M6" s="6" t="s">
        <v>4</v>
      </c>
      <c r="O6" s="56"/>
      <c r="P6" s="57"/>
      <c r="Q6" s="93" t="s">
        <v>5</v>
      </c>
      <c r="R6" s="94"/>
      <c r="S6" s="94"/>
      <c r="T6" s="95" t="s">
        <v>28</v>
      </c>
      <c r="U6" s="96"/>
      <c r="V6" s="96"/>
      <c r="W6" s="96"/>
      <c r="X6" s="82" t="s">
        <v>29</v>
      </c>
      <c r="Y6" s="82"/>
      <c r="Z6" s="82"/>
      <c r="AA6" s="82"/>
      <c r="AB6" s="82"/>
      <c r="AC6" s="93" t="s">
        <v>32</v>
      </c>
      <c r="AD6" s="95" t="s">
        <v>31</v>
      </c>
      <c r="AE6" s="96"/>
      <c r="AF6" s="96"/>
      <c r="AG6" s="96"/>
    </row>
    <row r="7" spans="2:33" ht="12.75">
      <c r="B7" s="53"/>
      <c r="C7" s="54"/>
      <c r="D7" s="7" t="e">
        <f>D24+D38+D52</f>
        <v>#VALUE!</v>
      </c>
      <c r="E7" s="51" t="e">
        <f>E22+E36+E50</f>
        <v>#VALUE!</v>
      </c>
      <c r="F7" s="51" t="e">
        <f>-G22-G36-G50</f>
        <v>#VALUE!</v>
      </c>
      <c r="G7" s="51" t="e">
        <f>E7+F7</f>
        <v>#VALUE!</v>
      </c>
      <c r="H7" s="52">
        <f aca="true" t="shared" si="0" ref="H7:M7">J23+J37+J51</f>
        <v>0</v>
      </c>
      <c r="I7" s="52">
        <f t="shared" si="0"/>
        <v>0</v>
      </c>
      <c r="J7" s="52">
        <f t="shared" si="0"/>
        <v>0</v>
      </c>
      <c r="K7" s="52">
        <f t="shared" si="0"/>
        <v>0</v>
      </c>
      <c r="L7" s="52">
        <f t="shared" si="0"/>
        <v>0</v>
      </c>
      <c r="M7" s="52">
        <f t="shared" si="0"/>
        <v>0</v>
      </c>
      <c r="Q7" s="94"/>
      <c r="R7" s="94"/>
      <c r="S7" s="94"/>
      <c r="T7" s="97"/>
      <c r="U7" s="96"/>
      <c r="V7" s="96"/>
      <c r="W7" s="96"/>
      <c r="X7" s="30">
        <v>1</v>
      </c>
      <c r="Y7" s="30">
        <v>2</v>
      </c>
      <c r="Z7" s="30">
        <v>3</v>
      </c>
      <c r="AA7" s="82" t="s">
        <v>30</v>
      </c>
      <c r="AB7" s="82"/>
      <c r="AC7" s="94"/>
      <c r="AD7" s="97"/>
      <c r="AE7" s="96"/>
      <c r="AF7" s="96"/>
      <c r="AG7" s="96"/>
    </row>
    <row r="8" spans="2:33" ht="12.75">
      <c r="B8" s="53"/>
      <c r="C8" s="54"/>
      <c r="D8" s="7" t="e">
        <f>D24+F38+F52</f>
        <v>#VALUE!</v>
      </c>
      <c r="E8" s="51" t="e">
        <f>E22+G36+G50</f>
        <v>#VALUE!</v>
      </c>
      <c r="F8" s="51" t="e">
        <f>-G22-E36-E50</f>
        <v>#VALUE!</v>
      </c>
      <c r="G8" s="51" t="e">
        <f>E8+F8</f>
        <v>#VALUE!</v>
      </c>
      <c r="H8" s="52">
        <f aca="true" t="shared" si="1" ref="H8:M8">Q23+X37+X51</f>
        <v>0</v>
      </c>
      <c r="I8" s="52">
        <f t="shared" si="1"/>
        <v>0</v>
      </c>
      <c r="J8" s="52">
        <f t="shared" si="1"/>
        <v>0</v>
      </c>
      <c r="K8" s="52">
        <f t="shared" si="1"/>
        <v>0</v>
      </c>
      <c r="L8" s="52">
        <f t="shared" si="1"/>
        <v>0</v>
      </c>
      <c r="M8" s="52">
        <f t="shared" si="1"/>
        <v>0</v>
      </c>
      <c r="Q8" s="75">
        <v>1</v>
      </c>
      <c r="R8" s="76"/>
      <c r="S8" s="76"/>
      <c r="T8" s="75">
        <f>IF(D23="","",MAX(D23,F23))</f>
      </c>
      <c r="U8" s="75"/>
      <c r="V8" s="75"/>
      <c r="W8" s="75"/>
      <c r="X8" s="50">
        <v>2</v>
      </c>
      <c r="Y8" s="49">
        <f>IF(T8="","",IF(T8&gt;T9,2,IF(T8=T9,1,0)))</f>
      </c>
      <c r="Z8" s="49">
        <f>IF(T8="","",IF(T8&gt;T10,2,IF(T8=T10,1,0)))</f>
      </c>
      <c r="AA8" s="75">
        <f>IF(T8="","",SUM(X8:Z8))</f>
      </c>
      <c r="AB8" s="75"/>
      <c r="AC8" s="49">
        <f>IF(ISBLANK(D22),0,1)</f>
        <v>0</v>
      </c>
      <c r="AD8" s="82">
        <f>IF(T8="","",AC8*AA8/IF(T8=0,4,2))</f>
      </c>
      <c r="AE8" s="82"/>
      <c r="AF8" s="82"/>
      <c r="AG8" s="82"/>
    </row>
    <row r="9" spans="2:33" ht="12.75">
      <c r="B9" s="53"/>
      <c r="C9" s="54"/>
      <c r="D9" s="7" t="e">
        <f>F24+D38+F52</f>
        <v>#VALUE!</v>
      </c>
      <c r="E9" s="51" t="e">
        <f>G22+E36+G50</f>
        <v>#VALUE!</v>
      </c>
      <c r="F9" s="51" t="e">
        <f>-E22-G36-E50</f>
        <v>#VALUE!</v>
      </c>
      <c r="G9" s="51" t="e">
        <f>E9+F9</f>
        <v>#VALUE!</v>
      </c>
      <c r="H9" s="52">
        <f aca="true" t="shared" si="2" ref="H9:M9">X23+Q37+AE51</f>
        <v>0</v>
      </c>
      <c r="I9" s="52">
        <f t="shared" si="2"/>
        <v>0</v>
      </c>
      <c r="J9" s="52">
        <f t="shared" si="2"/>
        <v>0</v>
      </c>
      <c r="K9" s="52">
        <f t="shared" si="2"/>
        <v>0</v>
      </c>
      <c r="L9" s="52">
        <f t="shared" si="2"/>
        <v>0</v>
      </c>
      <c r="M9" s="52">
        <f t="shared" si="2"/>
        <v>0</v>
      </c>
      <c r="Q9" s="75">
        <v>2</v>
      </c>
      <c r="R9" s="76"/>
      <c r="S9" s="76"/>
      <c r="T9" s="75">
        <f>IF(D37="","",MAX(D37,F37))</f>
      </c>
      <c r="U9" s="75"/>
      <c r="V9" s="75"/>
      <c r="W9" s="75"/>
      <c r="X9" s="49">
        <f>IF(T9="","",IF(T9&gt;T8,2,IF(T9=T8,1,0)))</f>
      </c>
      <c r="Y9" s="50">
        <v>2</v>
      </c>
      <c r="Z9" s="49">
        <f>IF(T9="","",IF(T9&gt;T10,2,IF(T9=T10,1,0)))</f>
      </c>
      <c r="AA9" s="75">
        <f>IF(T9="","",SUM(X9:Z9))</f>
      </c>
      <c r="AB9" s="75"/>
      <c r="AC9" s="49">
        <f>IF(ISBLANK(D36),0,1)</f>
        <v>0</v>
      </c>
      <c r="AD9" s="82">
        <f>IF(T9="","",AC9*AA9/IF(T9=0,4,2))</f>
      </c>
      <c r="AE9" s="82"/>
      <c r="AF9" s="82"/>
      <c r="AG9" s="82"/>
    </row>
    <row r="10" spans="2:33" ht="12.75">
      <c r="B10" s="53"/>
      <c r="C10" s="54"/>
      <c r="D10" s="7" t="e">
        <f>F24+F38+D52</f>
        <v>#VALUE!</v>
      </c>
      <c r="E10" s="51" t="e">
        <f>G22+G36+E50</f>
        <v>#VALUE!</v>
      </c>
      <c r="F10" s="51" t="e">
        <f>-E22-E36-G50</f>
        <v>#VALUE!</v>
      </c>
      <c r="G10" s="51" t="e">
        <f>E10+F10</f>
        <v>#VALUE!</v>
      </c>
      <c r="H10" s="52">
        <f aca="true" t="shared" si="3" ref="H10:M10">AE23+AE37+Q51</f>
        <v>0</v>
      </c>
      <c r="I10" s="52">
        <f t="shared" si="3"/>
        <v>0</v>
      </c>
      <c r="J10" s="52">
        <f t="shared" si="3"/>
        <v>0</v>
      </c>
      <c r="K10" s="52">
        <f t="shared" si="3"/>
        <v>0</v>
      </c>
      <c r="L10" s="52">
        <f t="shared" si="3"/>
        <v>0</v>
      </c>
      <c r="M10" s="52">
        <f t="shared" si="3"/>
        <v>0</v>
      </c>
      <c r="Q10" s="75">
        <v>3</v>
      </c>
      <c r="R10" s="76"/>
      <c r="S10" s="76"/>
      <c r="T10" s="75">
        <f>IF(D51="","",MAX(D51,F51))</f>
      </c>
      <c r="U10" s="75"/>
      <c r="V10" s="75"/>
      <c r="W10" s="75"/>
      <c r="X10" s="49">
        <f>IF(T10="","",IF(T10&gt;T8,2,IF(T10=T8,1,0)))</f>
      </c>
      <c r="Y10" s="49">
        <f>IF(T10="","",IF(T10&gt;T9,2,IF(T10=T9,1,0)))</f>
      </c>
      <c r="Z10" s="50">
        <v>2</v>
      </c>
      <c r="AA10" s="75">
        <f>IF(T10="","",SUM(X10:Z10))</f>
      </c>
      <c r="AB10" s="75"/>
      <c r="AC10" s="49">
        <f>IF(ISBLANK(D50),0,1)</f>
        <v>0</v>
      </c>
      <c r="AD10" s="82">
        <f>IF(T10="","",AC10*AA10/IF(T10=0,4,2))</f>
      </c>
      <c r="AE10" s="82"/>
      <c r="AF10" s="82"/>
      <c r="AG10" s="82"/>
    </row>
    <row r="11" spans="2:16" ht="13.5" thickBot="1">
      <c r="B11" s="8"/>
      <c r="C11" s="8"/>
      <c r="D11" s="9"/>
      <c r="E11" s="10"/>
      <c r="F11" s="10"/>
      <c r="G11" s="10"/>
      <c r="H11" s="11"/>
      <c r="I11" s="11"/>
      <c r="J11" s="11"/>
      <c r="K11" s="11"/>
      <c r="L11" s="11"/>
      <c r="M11" s="11"/>
      <c r="O11" s="3"/>
      <c r="P11" s="3"/>
    </row>
    <row r="12" spans="2:36" ht="12.75">
      <c r="B12" s="67" t="s">
        <v>11</v>
      </c>
      <c r="C12" s="103"/>
      <c r="D12" s="67" t="s">
        <v>12</v>
      </c>
      <c r="E12" s="68"/>
      <c r="F12" s="67" t="s">
        <v>13</v>
      </c>
      <c r="G12" s="86"/>
      <c r="H12" s="12"/>
      <c r="I12" s="13"/>
      <c r="J12" s="14"/>
      <c r="K12" s="14"/>
      <c r="L12" s="14"/>
      <c r="M12" s="14"/>
      <c r="N12" s="3"/>
      <c r="O12" s="3"/>
      <c r="P12" s="3"/>
      <c r="Q12" s="3"/>
      <c r="R12" s="3"/>
      <c r="S12" s="3"/>
      <c r="T12" s="3"/>
      <c r="U12" s="3"/>
      <c r="V12" s="3"/>
      <c r="W12" s="3"/>
      <c r="X12" s="3"/>
      <c r="Y12" s="3"/>
      <c r="Z12" s="3"/>
      <c r="AA12" s="3"/>
      <c r="AB12" s="3"/>
      <c r="AC12" s="3"/>
      <c r="AD12" s="3"/>
      <c r="AE12" s="3"/>
      <c r="AF12" s="3"/>
      <c r="AG12" s="3"/>
      <c r="AH12" s="3"/>
      <c r="AI12" s="3"/>
      <c r="AJ12" s="3"/>
    </row>
    <row r="13" spans="2:36" ht="13.5" thickBot="1">
      <c r="B13" s="99" t="s">
        <v>0</v>
      </c>
      <c r="C13" s="100"/>
      <c r="D13" s="15">
        <f>C7</f>
        <v>0</v>
      </c>
      <c r="E13" s="16">
        <f>C8</f>
        <v>0</v>
      </c>
      <c r="F13" s="15">
        <f>C9</f>
        <v>0</v>
      </c>
      <c r="G13" s="17">
        <f>C10</f>
        <v>0</v>
      </c>
      <c r="H13" s="18"/>
      <c r="I13" s="19"/>
      <c r="J13" s="98">
        <f>IF($B$7="",1,$B$7)</f>
        <v>1</v>
      </c>
      <c r="K13" s="98"/>
      <c r="L13" s="92">
        <f>D13</f>
        <v>0</v>
      </c>
      <c r="M13" s="92"/>
      <c r="N13" s="92"/>
      <c r="O13" s="92"/>
      <c r="P13" s="3"/>
      <c r="Q13" s="98">
        <f>IF($B$8="",2,$B$8)</f>
        <v>2</v>
      </c>
      <c r="R13" s="98"/>
      <c r="S13" s="92">
        <f>E13</f>
        <v>0</v>
      </c>
      <c r="T13" s="92"/>
      <c r="U13" s="92"/>
      <c r="V13" s="92"/>
      <c r="W13" s="3"/>
      <c r="X13" s="98">
        <f>IF($B$9="",3,$B$9)</f>
        <v>3</v>
      </c>
      <c r="Y13" s="98"/>
      <c r="Z13" s="92">
        <f>F13</f>
        <v>0</v>
      </c>
      <c r="AA13" s="92"/>
      <c r="AB13" s="92"/>
      <c r="AC13" s="92"/>
      <c r="AD13" s="3"/>
      <c r="AE13" s="98">
        <f>IF($B$10="",4,$B$10)</f>
        <v>4</v>
      </c>
      <c r="AF13" s="98"/>
      <c r="AG13" s="92">
        <f>G13</f>
        <v>0</v>
      </c>
      <c r="AH13" s="92"/>
      <c r="AI13" s="92"/>
      <c r="AJ13" s="92"/>
    </row>
    <row r="14" spans="2:36" ht="12.75" customHeight="1" thickBot="1">
      <c r="B14" s="99" t="s">
        <v>5</v>
      </c>
      <c r="C14" s="100"/>
      <c r="D14" s="20" t="s">
        <v>6</v>
      </c>
      <c r="E14" s="21" t="s">
        <v>7</v>
      </c>
      <c r="F14" s="20" t="s">
        <v>6</v>
      </c>
      <c r="G14" s="4" t="s">
        <v>7</v>
      </c>
      <c r="H14" s="22"/>
      <c r="I14" s="11"/>
      <c r="J14" s="23" t="s">
        <v>1</v>
      </c>
      <c r="K14" s="24" t="s">
        <v>2</v>
      </c>
      <c r="L14" s="24" t="s">
        <v>22</v>
      </c>
      <c r="M14" s="24" t="s">
        <v>23</v>
      </c>
      <c r="N14" s="24" t="s">
        <v>3</v>
      </c>
      <c r="O14" s="25" t="s">
        <v>4</v>
      </c>
      <c r="P14" s="58"/>
      <c r="Q14" s="23" t="s">
        <v>1</v>
      </c>
      <c r="R14" s="24" t="s">
        <v>2</v>
      </c>
      <c r="S14" s="24" t="s">
        <v>22</v>
      </c>
      <c r="T14" s="24" t="s">
        <v>23</v>
      </c>
      <c r="U14" s="24" t="s">
        <v>3</v>
      </c>
      <c r="V14" s="25" t="s">
        <v>4</v>
      </c>
      <c r="W14" s="58"/>
      <c r="X14" s="23" t="s">
        <v>1</v>
      </c>
      <c r="Y14" s="24" t="s">
        <v>2</v>
      </c>
      <c r="Z14" s="24" t="s">
        <v>22</v>
      </c>
      <c r="AA14" s="24" t="s">
        <v>23</v>
      </c>
      <c r="AB14" s="24" t="s">
        <v>3</v>
      </c>
      <c r="AC14" s="25" t="s">
        <v>4</v>
      </c>
      <c r="AD14" s="58"/>
      <c r="AE14" s="23" t="s">
        <v>1</v>
      </c>
      <c r="AF14" s="24" t="s">
        <v>2</v>
      </c>
      <c r="AG14" s="24" t="s">
        <v>22</v>
      </c>
      <c r="AH14" s="24" t="s">
        <v>23</v>
      </c>
      <c r="AI14" s="24" t="s">
        <v>3</v>
      </c>
      <c r="AJ14" s="25" t="s">
        <v>4</v>
      </c>
    </row>
    <row r="15" spans="2:36" ht="12.75" customHeight="1">
      <c r="B15" s="99">
        <v>1</v>
      </c>
      <c r="C15" s="100"/>
      <c r="D15" s="33"/>
      <c r="E15" s="34">
        <f>IF(D15="","",D15)</f>
      </c>
      <c r="F15" s="33">
        <f>IF(D15&lt;&gt;"",100-D15+100*(J15-K15+O15+Q15-R15+X15-Y15+AC15+AE15-AF15)+200*(L15-M15+S15-T15+Z15-AA15+AG15-AH15),"")</f>
      </c>
      <c r="G15" s="34">
        <f>F15</f>
      </c>
      <c r="H15" s="63" t="str">
        <f>IF(OR(ISBLANK(D15),ISBLANK(F15)),"---",IF(MAX(SUM(J15:M15),SUM(Q15:T15),SUM(X15:AA15),SUM(AE15:AH15),O15,AC15)&gt;1,"fehler",IF(MIN(J15:O15,Q15:U15,X15:AC15,AE15:AI15)&lt;0,"fehler",IF(AND(W15=0,P15+AD15=100,P15&gt;=-25,P15&lt;=125,MOD(P15,5)=0),"ok",IF(AND(W15=1,200*O15-P15=0,200*AC15-AD15=0),"ok","fehler")))))</f>
        <v>---</v>
      </c>
      <c r="I15" s="64"/>
      <c r="J15" s="35"/>
      <c r="K15" s="36"/>
      <c r="L15" s="36"/>
      <c r="M15" s="36"/>
      <c r="N15" s="36"/>
      <c r="O15" s="37"/>
      <c r="P15" s="60">
        <f aca="true" t="shared" si="4" ref="P15:P22">D15-100*((J15-K15+Q15-R15)+2*(L15-M15+S15-T15))</f>
        <v>0</v>
      </c>
      <c r="Q15" s="35"/>
      <c r="R15" s="36"/>
      <c r="S15" s="36"/>
      <c r="T15" s="36"/>
      <c r="U15" s="36"/>
      <c r="V15" s="39">
        <f aca="true" t="shared" si="5" ref="V15:V21">IF(ISBLANK(O15),"",O15)</f>
      </c>
      <c r="W15" s="38">
        <f>O15+AC15</f>
        <v>0</v>
      </c>
      <c r="X15" s="35"/>
      <c r="Y15" s="36"/>
      <c r="Z15" s="36"/>
      <c r="AA15" s="36"/>
      <c r="AB15" s="36"/>
      <c r="AC15" s="37"/>
      <c r="AD15" s="38" t="e">
        <f>F15-100*((X15-Y15+AE15-AF15)+2*(Z15-AA15+AG15-AH15))</f>
        <v>#VALUE!</v>
      </c>
      <c r="AE15" s="35"/>
      <c r="AF15" s="36"/>
      <c r="AG15" s="36"/>
      <c r="AH15" s="36"/>
      <c r="AI15" s="36"/>
      <c r="AJ15" s="39">
        <f aca="true" t="shared" si="6" ref="AJ15:AJ21">IF(ISBLANK(AC15),"",AC15)</f>
      </c>
    </row>
    <row r="16" spans="2:36" ht="12.75">
      <c r="B16" s="99">
        <v>2</v>
      </c>
      <c r="C16" s="100"/>
      <c r="D16" s="33"/>
      <c r="E16" s="34">
        <f>IF(D16="","",SUM(E15,D16))</f>
      </c>
      <c r="F16" s="33">
        <f aca="true" t="shared" si="7" ref="F16:F22">IF(D16&lt;&gt;"",100-D16+100*(J16-K16+O16+Q16-R16+X16-Y16+AC16+AE16-AF16)+200*(L16-M16+S16-T16+Z16-AA16+AG16-AH16),"")</f>
      </c>
      <c r="G16" s="34">
        <f>IF(F16="","",SUM(G15,F16))</f>
      </c>
      <c r="H16" s="63" t="str">
        <f aca="true" t="shared" si="8" ref="H16:H22">IF(OR(ISBLANK(D16),ISBLANK(F16)),"---",IF(MAX(SUM(J16:M16),SUM(Q16:T16),SUM(X16:AA16),SUM(AE16:AH16),O16,AC16)&gt;1,"fehler",IF(MIN(J16:O16,Q16:U16,X16:AC16,AE16:AI16)&lt;0,"fehler",IF(AND(W16=0,P16+AD16=100,P16&gt;=-25,P16&lt;=125,MOD(P16,5)=0),"ok",IF(AND(W16=1,200*O16-P16=0,200*AC16-AD16=0),"ok","fehler")))))</f>
        <v>---</v>
      </c>
      <c r="I16" s="64"/>
      <c r="J16" s="40"/>
      <c r="K16" s="41"/>
      <c r="L16" s="41"/>
      <c r="M16" s="41"/>
      <c r="N16" s="41"/>
      <c r="O16" s="42"/>
      <c r="P16" s="60">
        <f t="shared" si="4"/>
        <v>0</v>
      </c>
      <c r="Q16" s="40"/>
      <c r="R16" s="41"/>
      <c r="S16" s="41"/>
      <c r="T16" s="41"/>
      <c r="U16" s="41"/>
      <c r="V16" s="43">
        <f t="shared" si="5"/>
      </c>
      <c r="W16" s="38">
        <f aca="true" t="shared" si="9" ref="W16:W22">O16+AC16</f>
        <v>0</v>
      </c>
      <c r="X16" s="40"/>
      <c r="Y16" s="41"/>
      <c r="Z16" s="41"/>
      <c r="AA16" s="41"/>
      <c r="AB16" s="41"/>
      <c r="AC16" s="42"/>
      <c r="AD16" s="38" t="e">
        <f aca="true" t="shared" si="10" ref="AD16:AD22">F16-100*((X16-Y16+AE16-AF16)+2*(Z16-AA16+AG16-AH16))</f>
        <v>#VALUE!</v>
      </c>
      <c r="AE16" s="40"/>
      <c r="AF16" s="41"/>
      <c r="AG16" s="41"/>
      <c r="AH16" s="41"/>
      <c r="AI16" s="41"/>
      <c r="AJ16" s="43">
        <f t="shared" si="6"/>
      </c>
    </row>
    <row r="17" spans="2:36" ht="12.75">
      <c r="B17" s="99">
        <v>3</v>
      </c>
      <c r="C17" s="100"/>
      <c r="D17" s="33"/>
      <c r="E17" s="34">
        <f aca="true" t="shared" si="11" ref="E17:G22">IF(D17="","",SUM(E16,D17))</f>
      </c>
      <c r="F17" s="33">
        <f t="shared" si="7"/>
      </c>
      <c r="G17" s="34">
        <f t="shared" si="11"/>
      </c>
      <c r="H17" s="63" t="str">
        <f t="shared" si="8"/>
        <v>---</v>
      </c>
      <c r="I17" s="64"/>
      <c r="J17" s="40"/>
      <c r="K17" s="41"/>
      <c r="L17" s="41"/>
      <c r="M17" s="41"/>
      <c r="N17" s="41"/>
      <c r="O17" s="42"/>
      <c r="P17" s="60">
        <f t="shared" si="4"/>
        <v>0</v>
      </c>
      <c r="Q17" s="40"/>
      <c r="R17" s="41"/>
      <c r="S17" s="41"/>
      <c r="T17" s="41"/>
      <c r="U17" s="41"/>
      <c r="V17" s="43">
        <f t="shared" si="5"/>
      </c>
      <c r="W17" s="38">
        <f t="shared" si="9"/>
        <v>0</v>
      </c>
      <c r="X17" s="40"/>
      <c r="Y17" s="41"/>
      <c r="Z17" s="41"/>
      <c r="AA17" s="41"/>
      <c r="AB17" s="41"/>
      <c r="AC17" s="42"/>
      <c r="AD17" s="38" t="e">
        <f t="shared" si="10"/>
        <v>#VALUE!</v>
      </c>
      <c r="AE17" s="40"/>
      <c r="AF17" s="41"/>
      <c r="AG17" s="41"/>
      <c r="AH17" s="41"/>
      <c r="AI17" s="41"/>
      <c r="AJ17" s="43">
        <f t="shared" si="6"/>
      </c>
    </row>
    <row r="18" spans="2:36" ht="12.75">
      <c r="B18" s="99">
        <v>4</v>
      </c>
      <c r="C18" s="100"/>
      <c r="D18" s="33"/>
      <c r="E18" s="34">
        <f t="shared" si="11"/>
      </c>
      <c r="F18" s="33">
        <f t="shared" si="7"/>
      </c>
      <c r="G18" s="34">
        <f t="shared" si="11"/>
      </c>
      <c r="H18" s="63" t="str">
        <f t="shared" si="8"/>
        <v>---</v>
      </c>
      <c r="I18" s="64"/>
      <c r="J18" s="40"/>
      <c r="K18" s="41"/>
      <c r="L18" s="41"/>
      <c r="M18" s="41"/>
      <c r="N18" s="41"/>
      <c r="O18" s="42"/>
      <c r="P18" s="60">
        <f t="shared" si="4"/>
        <v>0</v>
      </c>
      <c r="Q18" s="40"/>
      <c r="R18" s="41"/>
      <c r="S18" s="41"/>
      <c r="T18" s="41"/>
      <c r="U18" s="41"/>
      <c r="V18" s="43">
        <f t="shared" si="5"/>
      </c>
      <c r="W18" s="38">
        <f t="shared" si="9"/>
        <v>0</v>
      </c>
      <c r="X18" s="40"/>
      <c r="Y18" s="41"/>
      <c r="Z18" s="41"/>
      <c r="AA18" s="41"/>
      <c r="AB18" s="41"/>
      <c r="AC18" s="42"/>
      <c r="AD18" s="38" t="e">
        <f t="shared" si="10"/>
        <v>#VALUE!</v>
      </c>
      <c r="AE18" s="40"/>
      <c r="AF18" s="41"/>
      <c r="AG18" s="41"/>
      <c r="AH18" s="41"/>
      <c r="AI18" s="41"/>
      <c r="AJ18" s="43">
        <f t="shared" si="6"/>
      </c>
    </row>
    <row r="19" spans="2:36" ht="12.75">
      <c r="B19" s="99">
        <v>5</v>
      </c>
      <c r="C19" s="100"/>
      <c r="D19" s="33"/>
      <c r="E19" s="34">
        <f t="shared" si="11"/>
      </c>
      <c r="F19" s="33">
        <f t="shared" si="7"/>
      </c>
      <c r="G19" s="34">
        <f t="shared" si="11"/>
      </c>
      <c r="H19" s="63" t="str">
        <f t="shared" si="8"/>
        <v>---</v>
      </c>
      <c r="I19" s="64"/>
      <c r="J19" s="40"/>
      <c r="K19" s="41"/>
      <c r="L19" s="41"/>
      <c r="M19" s="41"/>
      <c r="N19" s="41"/>
      <c r="O19" s="42"/>
      <c r="P19" s="60">
        <f t="shared" si="4"/>
        <v>0</v>
      </c>
      <c r="Q19" s="40"/>
      <c r="R19" s="41"/>
      <c r="S19" s="41"/>
      <c r="T19" s="41"/>
      <c r="U19" s="41"/>
      <c r="V19" s="43">
        <f t="shared" si="5"/>
      </c>
      <c r="W19" s="38">
        <f t="shared" si="9"/>
        <v>0</v>
      </c>
      <c r="X19" s="40"/>
      <c r="Y19" s="41"/>
      <c r="Z19" s="41"/>
      <c r="AA19" s="41"/>
      <c r="AB19" s="41"/>
      <c r="AC19" s="42"/>
      <c r="AD19" s="38" t="e">
        <f t="shared" si="10"/>
        <v>#VALUE!</v>
      </c>
      <c r="AE19" s="40"/>
      <c r="AF19" s="41"/>
      <c r="AG19" s="41"/>
      <c r="AH19" s="41"/>
      <c r="AI19" s="41"/>
      <c r="AJ19" s="43">
        <f t="shared" si="6"/>
      </c>
    </row>
    <row r="20" spans="2:36" ht="12.75">
      <c r="B20" s="99">
        <v>6</v>
      </c>
      <c r="C20" s="100"/>
      <c r="D20" s="33"/>
      <c r="E20" s="34">
        <f t="shared" si="11"/>
      </c>
      <c r="F20" s="33">
        <f t="shared" si="7"/>
      </c>
      <c r="G20" s="34">
        <f t="shared" si="11"/>
      </c>
      <c r="H20" s="63" t="str">
        <f t="shared" si="8"/>
        <v>---</v>
      </c>
      <c r="I20" s="64"/>
      <c r="J20" s="40"/>
      <c r="K20" s="41"/>
      <c r="L20" s="41"/>
      <c r="M20" s="41"/>
      <c r="N20" s="41"/>
      <c r="O20" s="42"/>
      <c r="P20" s="60">
        <f t="shared" si="4"/>
        <v>0</v>
      </c>
      <c r="Q20" s="40"/>
      <c r="R20" s="41"/>
      <c r="S20" s="41"/>
      <c r="T20" s="41"/>
      <c r="U20" s="41"/>
      <c r="V20" s="43">
        <f t="shared" si="5"/>
      </c>
      <c r="W20" s="38">
        <f t="shared" si="9"/>
        <v>0</v>
      </c>
      <c r="X20" s="40"/>
      <c r="Y20" s="41"/>
      <c r="Z20" s="41"/>
      <c r="AA20" s="41"/>
      <c r="AB20" s="41"/>
      <c r="AC20" s="42"/>
      <c r="AD20" s="38" t="e">
        <f t="shared" si="10"/>
        <v>#VALUE!</v>
      </c>
      <c r="AE20" s="40"/>
      <c r="AF20" s="41"/>
      <c r="AG20" s="41"/>
      <c r="AH20" s="41"/>
      <c r="AI20" s="41"/>
      <c r="AJ20" s="43">
        <f t="shared" si="6"/>
      </c>
    </row>
    <row r="21" spans="2:36" ht="12.75">
      <c r="B21" s="99">
        <v>7</v>
      </c>
      <c r="C21" s="100"/>
      <c r="D21" s="33"/>
      <c r="E21" s="34">
        <f t="shared" si="11"/>
      </c>
      <c r="F21" s="33">
        <f t="shared" si="7"/>
      </c>
      <c r="G21" s="34">
        <f t="shared" si="11"/>
      </c>
      <c r="H21" s="63" t="str">
        <f t="shared" si="8"/>
        <v>---</v>
      </c>
      <c r="I21" s="64"/>
      <c r="J21" s="40"/>
      <c r="K21" s="41"/>
      <c r="L21" s="41"/>
      <c r="M21" s="41"/>
      <c r="N21" s="41"/>
      <c r="O21" s="42"/>
      <c r="P21" s="60">
        <f t="shared" si="4"/>
        <v>0</v>
      </c>
      <c r="Q21" s="40"/>
      <c r="R21" s="41"/>
      <c r="S21" s="41"/>
      <c r="T21" s="41"/>
      <c r="U21" s="41"/>
      <c r="V21" s="43">
        <f t="shared" si="5"/>
      </c>
      <c r="W21" s="38">
        <f t="shared" si="9"/>
        <v>0</v>
      </c>
      <c r="X21" s="40"/>
      <c r="Y21" s="41"/>
      <c r="Z21" s="41"/>
      <c r="AA21" s="41"/>
      <c r="AB21" s="41"/>
      <c r="AC21" s="42"/>
      <c r="AD21" s="38" t="e">
        <f t="shared" si="10"/>
        <v>#VALUE!</v>
      </c>
      <c r="AE21" s="40"/>
      <c r="AF21" s="41"/>
      <c r="AG21" s="41"/>
      <c r="AH21" s="41"/>
      <c r="AI21" s="41"/>
      <c r="AJ21" s="43">
        <f t="shared" si="6"/>
      </c>
    </row>
    <row r="22" spans="2:36" ht="13.5" thickBot="1">
      <c r="B22" s="99">
        <v>8</v>
      </c>
      <c r="C22" s="100"/>
      <c r="D22" s="33"/>
      <c r="E22" s="34">
        <f t="shared" si="11"/>
      </c>
      <c r="F22" s="33">
        <f t="shared" si="7"/>
      </c>
      <c r="G22" s="34">
        <f t="shared" si="11"/>
      </c>
      <c r="H22" s="63" t="str">
        <f t="shared" si="8"/>
        <v>---</v>
      </c>
      <c r="I22" s="64"/>
      <c r="J22" s="44"/>
      <c r="K22" s="45"/>
      <c r="L22" s="45"/>
      <c r="M22" s="45"/>
      <c r="N22" s="45"/>
      <c r="O22" s="46"/>
      <c r="P22" s="60">
        <f t="shared" si="4"/>
        <v>0</v>
      </c>
      <c r="Q22" s="44"/>
      <c r="R22" s="45"/>
      <c r="S22" s="45"/>
      <c r="T22" s="45"/>
      <c r="U22" s="45"/>
      <c r="V22" s="47">
        <f>IF(ISBLANK(O22),"",O22)</f>
      </c>
      <c r="W22" s="38">
        <f t="shared" si="9"/>
        <v>0</v>
      </c>
      <c r="X22" s="44"/>
      <c r="Y22" s="45"/>
      <c r="Z22" s="45"/>
      <c r="AA22" s="45"/>
      <c r="AB22" s="45"/>
      <c r="AC22" s="46"/>
      <c r="AD22" s="38" t="e">
        <f t="shared" si="10"/>
        <v>#VALUE!</v>
      </c>
      <c r="AE22" s="44"/>
      <c r="AF22" s="45"/>
      <c r="AG22" s="45"/>
      <c r="AH22" s="45"/>
      <c r="AI22" s="45"/>
      <c r="AJ22" s="47">
        <f>IF(ISBLANK(AC22),"",AC22)</f>
      </c>
    </row>
    <row r="23" spans="1:36" ht="12.75">
      <c r="A23" s="5"/>
      <c r="B23" s="99" t="s">
        <v>10</v>
      </c>
      <c r="C23" s="100"/>
      <c r="D23" s="69">
        <f>IF(E22="","",E22-G22)</f>
      </c>
      <c r="E23" s="70"/>
      <c r="F23" s="69">
        <f>IF(E22="","",G22-E22)</f>
      </c>
      <c r="G23" s="70"/>
      <c r="H23" s="11"/>
      <c r="I23" s="11"/>
      <c r="J23" s="48">
        <f>SUM(J15:J22)</f>
        <v>0</v>
      </c>
      <c r="K23" s="48">
        <f aca="true" t="shared" si="12" ref="K23:AJ23">SUM(K15:K22)</f>
        <v>0</v>
      </c>
      <c r="L23" s="48">
        <f t="shared" si="12"/>
        <v>0</v>
      </c>
      <c r="M23" s="48">
        <f t="shared" si="12"/>
        <v>0</v>
      </c>
      <c r="N23" s="48">
        <f t="shared" si="12"/>
        <v>0</v>
      </c>
      <c r="O23" s="48">
        <f t="shared" si="12"/>
        <v>0</v>
      </c>
      <c r="P23" s="48"/>
      <c r="Q23" s="48">
        <f t="shared" si="12"/>
        <v>0</v>
      </c>
      <c r="R23" s="48">
        <f t="shared" si="12"/>
        <v>0</v>
      </c>
      <c r="S23" s="48">
        <f t="shared" si="12"/>
        <v>0</v>
      </c>
      <c r="T23" s="48">
        <f t="shared" si="12"/>
        <v>0</v>
      </c>
      <c r="U23" s="48">
        <f t="shared" si="12"/>
        <v>0</v>
      </c>
      <c r="V23" s="48">
        <f t="shared" si="12"/>
        <v>0</v>
      </c>
      <c r="W23" s="48"/>
      <c r="X23" s="48">
        <f t="shared" si="12"/>
        <v>0</v>
      </c>
      <c r="Y23" s="48">
        <f t="shared" si="12"/>
        <v>0</v>
      </c>
      <c r="Z23" s="48">
        <f t="shared" si="12"/>
        <v>0</v>
      </c>
      <c r="AA23" s="48">
        <f t="shared" si="12"/>
        <v>0</v>
      </c>
      <c r="AB23" s="48">
        <f t="shared" si="12"/>
        <v>0</v>
      </c>
      <c r="AC23" s="48">
        <f t="shared" si="12"/>
        <v>0</v>
      </c>
      <c r="AD23" s="48"/>
      <c r="AE23" s="48">
        <f t="shared" si="12"/>
        <v>0</v>
      </c>
      <c r="AF23" s="48">
        <f t="shared" si="12"/>
        <v>0</v>
      </c>
      <c r="AG23" s="48">
        <f t="shared" si="12"/>
        <v>0</v>
      </c>
      <c r="AH23" s="48">
        <f t="shared" si="12"/>
        <v>0</v>
      </c>
      <c r="AI23" s="48">
        <f t="shared" si="12"/>
        <v>0</v>
      </c>
      <c r="AJ23" s="48">
        <f t="shared" si="12"/>
        <v>0</v>
      </c>
    </row>
    <row r="24" spans="2:36" ht="12.75" customHeight="1" thickBot="1">
      <c r="B24" s="101" t="s">
        <v>8</v>
      </c>
      <c r="C24" s="102"/>
      <c r="D24" s="65">
        <f>IF(D23=T8,AD8,0)</f>
      </c>
      <c r="E24" s="66"/>
      <c r="F24" s="65">
        <f>IF(F23=T8,AD8,0)</f>
      </c>
      <c r="G24" s="66"/>
      <c r="H24" s="14"/>
      <c r="I24" s="14"/>
      <c r="J24" s="104" t="s">
        <v>37</v>
      </c>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6"/>
    </row>
    <row r="25" spans="2:36" ht="13.5" thickBot="1">
      <c r="B25" s="5"/>
      <c r="C25" s="5"/>
      <c r="D25" s="26"/>
      <c r="E25" s="26"/>
      <c r="F25" s="26"/>
      <c r="G25" s="26"/>
      <c r="H25" s="13"/>
      <c r="I25" s="13"/>
      <c r="J25" s="107"/>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9"/>
    </row>
    <row r="26" spans="2:36" ht="12.75">
      <c r="B26" s="67" t="s">
        <v>16</v>
      </c>
      <c r="C26" s="103"/>
      <c r="D26" s="67" t="s">
        <v>17</v>
      </c>
      <c r="E26" s="68"/>
      <c r="F26" s="67" t="s">
        <v>18</v>
      </c>
      <c r="G26" s="68"/>
      <c r="H26" s="3"/>
      <c r="I26" s="3"/>
      <c r="J26" s="110"/>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2"/>
    </row>
    <row r="27" spans="2:36" ht="13.5" thickBot="1">
      <c r="B27" s="99" t="s">
        <v>0</v>
      </c>
      <c r="C27" s="100"/>
      <c r="D27" s="27">
        <f>C7</f>
        <v>0</v>
      </c>
      <c r="E27" s="28">
        <f>C9</f>
        <v>0</v>
      </c>
      <c r="F27" s="27">
        <f>C8</f>
        <v>0</v>
      </c>
      <c r="G27" s="29">
        <f>C10</f>
        <v>0</v>
      </c>
      <c r="H27" s="31"/>
      <c r="I27" s="3"/>
      <c r="J27" s="98">
        <f>IF($B$7="",1,$B$7)</f>
        <v>1</v>
      </c>
      <c r="K27" s="98"/>
      <c r="L27" s="92">
        <f>D27</f>
        <v>0</v>
      </c>
      <c r="M27" s="92"/>
      <c r="N27" s="92"/>
      <c r="O27" s="92"/>
      <c r="P27" s="3"/>
      <c r="Q27" s="98">
        <f>IF($B$9="",3,$B$9)</f>
        <v>3</v>
      </c>
      <c r="R27" s="98"/>
      <c r="S27" s="92">
        <f>E27</f>
        <v>0</v>
      </c>
      <c r="T27" s="92"/>
      <c r="U27" s="92"/>
      <c r="V27" s="92"/>
      <c r="W27" s="3"/>
      <c r="X27" s="98">
        <f>IF($B$8="",2,$B$8)</f>
        <v>2</v>
      </c>
      <c r="Y27" s="98"/>
      <c r="Z27" s="92">
        <f>F27</f>
        <v>0</v>
      </c>
      <c r="AA27" s="92"/>
      <c r="AB27" s="92"/>
      <c r="AC27" s="92"/>
      <c r="AD27" s="3"/>
      <c r="AE27" s="98">
        <f>IF($B$10="",4,$B$10)</f>
        <v>4</v>
      </c>
      <c r="AF27" s="98"/>
      <c r="AG27" s="92">
        <f>G27</f>
        <v>0</v>
      </c>
      <c r="AH27" s="92"/>
      <c r="AI27" s="92"/>
      <c r="AJ27" s="92"/>
    </row>
    <row r="28" spans="2:36" ht="12.75" customHeight="1" thickBot="1">
      <c r="B28" s="99" t="s">
        <v>5</v>
      </c>
      <c r="C28" s="100"/>
      <c r="D28" s="20" t="s">
        <v>6</v>
      </c>
      <c r="E28" s="21" t="s">
        <v>7</v>
      </c>
      <c r="F28" s="20" t="s">
        <v>6</v>
      </c>
      <c r="G28" s="4" t="s">
        <v>7</v>
      </c>
      <c r="H28" s="31"/>
      <c r="I28" s="3"/>
      <c r="J28" s="23" t="s">
        <v>1</v>
      </c>
      <c r="K28" s="24" t="s">
        <v>2</v>
      </c>
      <c r="L28" s="24" t="s">
        <v>22</v>
      </c>
      <c r="M28" s="24" t="s">
        <v>23</v>
      </c>
      <c r="N28" s="24" t="s">
        <v>3</v>
      </c>
      <c r="O28" s="25" t="s">
        <v>4</v>
      </c>
      <c r="P28" s="58"/>
      <c r="Q28" s="23" t="s">
        <v>1</v>
      </c>
      <c r="R28" s="24" t="s">
        <v>2</v>
      </c>
      <c r="S28" s="24" t="s">
        <v>22</v>
      </c>
      <c r="T28" s="24" t="s">
        <v>23</v>
      </c>
      <c r="U28" s="24" t="s">
        <v>3</v>
      </c>
      <c r="V28" s="25" t="s">
        <v>4</v>
      </c>
      <c r="W28" s="58"/>
      <c r="X28" s="23" t="s">
        <v>1</v>
      </c>
      <c r="Y28" s="24" t="s">
        <v>2</v>
      </c>
      <c r="Z28" s="24" t="s">
        <v>22</v>
      </c>
      <c r="AA28" s="24" t="s">
        <v>23</v>
      </c>
      <c r="AB28" s="24" t="s">
        <v>3</v>
      </c>
      <c r="AC28" s="25" t="s">
        <v>4</v>
      </c>
      <c r="AD28" s="58"/>
      <c r="AE28" s="23" t="s">
        <v>1</v>
      </c>
      <c r="AF28" s="24" t="s">
        <v>2</v>
      </c>
      <c r="AG28" s="24" t="s">
        <v>22</v>
      </c>
      <c r="AH28" s="24" t="s">
        <v>23</v>
      </c>
      <c r="AI28" s="24" t="s">
        <v>3</v>
      </c>
      <c r="AJ28" s="25" t="s">
        <v>4</v>
      </c>
    </row>
    <row r="29" spans="2:36" ht="12.75">
      <c r="B29" s="99">
        <v>1</v>
      </c>
      <c r="C29" s="100"/>
      <c r="D29" s="33"/>
      <c r="E29" s="34">
        <f>IF(D29="","",D29)</f>
      </c>
      <c r="F29" s="33">
        <f>IF(D29&lt;&gt;"",100-D29+100*(J29-K29+O29+Q29-R29+X29-Y29+AC29+AE29-AF29)+200*(L29-M29+S29-T29+Z29-AA29+AG29-AH29),"")</f>
      </c>
      <c r="G29" s="34">
        <f>F29</f>
      </c>
      <c r="H29" s="63" t="str">
        <f>IF(OR(ISBLANK(D29),ISBLANK(F29)),"---",IF(MAX(SUM(J29:M29),SUM(Q29:T29),SUM(X29:AA29),SUM(AE29:AH29),O29,AC29)&gt;1,"fehler",IF(MIN(J29:O29,Q29:U29,X29:AC29,AE29:AI29)&lt;0,"fehler",IF(AND(W29=0,P29+AD29=100,P29&gt;=-25,P29&lt;=125,MOD(P29,5)=0),"ok",IF(AND(W29=1,200*O29-P29=0,200*AC29-AD29=0),"ok","fehler")))))</f>
        <v>---</v>
      </c>
      <c r="I29" s="64"/>
      <c r="J29" s="35"/>
      <c r="K29" s="36"/>
      <c r="L29" s="36"/>
      <c r="M29" s="36"/>
      <c r="N29" s="36"/>
      <c r="O29" s="37"/>
      <c r="P29" s="38">
        <f>D29-100*((J29-K29+Q29-R29)+2*(L29-M29+S29-T29))</f>
        <v>0</v>
      </c>
      <c r="Q29" s="35"/>
      <c r="R29" s="36"/>
      <c r="S29" s="36"/>
      <c r="T29" s="36"/>
      <c r="U29" s="36"/>
      <c r="V29" s="39">
        <f aca="true" t="shared" si="13" ref="V29:V35">IF(ISBLANK(O29),"",O29)</f>
      </c>
      <c r="W29" s="38">
        <f>O29+AC29</f>
        <v>0</v>
      </c>
      <c r="X29" s="35"/>
      <c r="Y29" s="36"/>
      <c r="Z29" s="36"/>
      <c r="AA29" s="36"/>
      <c r="AB29" s="36"/>
      <c r="AC29" s="37"/>
      <c r="AD29" s="38" t="e">
        <f>F29-100*((X29-Y29+AE29-AF29)+2*(Z29-AA29+AG29-AH29))</f>
        <v>#VALUE!</v>
      </c>
      <c r="AE29" s="35"/>
      <c r="AF29" s="36"/>
      <c r="AG29" s="36"/>
      <c r="AH29" s="36"/>
      <c r="AI29" s="36"/>
      <c r="AJ29" s="39">
        <f aca="true" t="shared" si="14" ref="AJ29:AJ35">IF(ISBLANK(AC29),"",AC29)</f>
      </c>
    </row>
    <row r="30" spans="2:36" ht="12.75" customHeight="1">
      <c r="B30" s="99">
        <v>2</v>
      </c>
      <c r="C30" s="100"/>
      <c r="D30" s="33"/>
      <c r="E30" s="34">
        <f>IF(D30="","",SUM(E29,D30))</f>
      </c>
      <c r="F30" s="33">
        <f aca="true" t="shared" si="15" ref="F30:F36">IF(D30&lt;&gt;"",100-D30+100*(J30-K30+O30+Q30-R30+X30-Y30+AC30+AE30-AF30)+200*(L30-M30+S30-T30+Z30-AA30+AG30-AH30),"")</f>
      </c>
      <c r="G30" s="34">
        <f>IF(F30="","",SUM(G29,F30))</f>
      </c>
      <c r="H30" s="63" t="str">
        <f aca="true" t="shared" si="16" ref="H30:H36">IF(OR(ISBLANK(D30),ISBLANK(F30)),"---",IF(MAX(SUM(J30:M30),SUM(Q30:T30),SUM(X30:AA30),SUM(AE30:AH30),O30,AC30)&gt;1,"fehler",IF(MIN(J30:O30,Q30:U30,X30:AC30,AE30:AI30)&lt;0,"fehler",IF(AND(W30=0,P30+AD30=100,P30&gt;=-25,P30&lt;=125,MOD(P30,5)=0),"ok",IF(AND(W30=1,200*O30-P30=0,200*AC30-AD30=0),"ok","fehler")))))</f>
        <v>---</v>
      </c>
      <c r="I30" s="64"/>
      <c r="J30" s="40"/>
      <c r="K30" s="41"/>
      <c r="L30" s="41"/>
      <c r="M30" s="41"/>
      <c r="N30" s="41"/>
      <c r="O30" s="42"/>
      <c r="P30" s="38">
        <f aca="true" t="shared" si="17" ref="P30:P36">D30-100*((J30-K30+Q30-R30)+2*(L30-M30+S30-T30))</f>
        <v>0</v>
      </c>
      <c r="Q30" s="40"/>
      <c r="R30" s="41"/>
      <c r="S30" s="41"/>
      <c r="T30" s="41"/>
      <c r="U30" s="41"/>
      <c r="V30" s="43">
        <f t="shared" si="13"/>
      </c>
      <c r="W30" s="38">
        <f aca="true" t="shared" si="18" ref="W30:W36">O30+AC30</f>
        <v>0</v>
      </c>
      <c r="X30" s="40"/>
      <c r="Y30" s="41"/>
      <c r="Z30" s="41"/>
      <c r="AA30" s="41"/>
      <c r="AB30" s="41"/>
      <c r="AC30" s="42"/>
      <c r="AD30" s="38" t="e">
        <f aca="true" t="shared" si="19" ref="AD30:AD36">F30-100*((X30-Y30+AE30-AF30)+2*(Z30-AA30+AG30-AH30))</f>
        <v>#VALUE!</v>
      </c>
      <c r="AE30" s="40"/>
      <c r="AF30" s="41"/>
      <c r="AG30" s="41"/>
      <c r="AH30" s="41"/>
      <c r="AI30" s="41"/>
      <c r="AJ30" s="43">
        <f t="shared" si="14"/>
      </c>
    </row>
    <row r="31" spans="2:36" ht="12.75" customHeight="1">
      <c r="B31" s="99">
        <v>3</v>
      </c>
      <c r="C31" s="100"/>
      <c r="D31" s="33"/>
      <c r="E31" s="34">
        <f aca="true" t="shared" si="20" ref="E31:E36">IF(D31="","",SUM(E30,D31))</f>
      </c>
      <c r="F31" s="33">
        <f t="shared" si="15"/>
      </c>
      <c r="G31" s="34">
        <f aca="true" t="shared" si="21" ref="G31:G36">IF(F31="","",SUM(G30,F31))</f>
      </c>
      <c r="H31" s="63" t="str">
        <f t="shared" si="16"/>
        <v>---</v>
      </c>
      <c r="I31" s="64"/>
      <c r="J31" s="40"/>
      <c r="K31" s="41"/>
      <c r="L31" s="41"/>
      <c r="M31" s="41"/>
      <c r="N31" s="41"/>
      <c r="O31" s="42"/>
      <c r="P31" s="38">
        <f t="shared" si="17"/>
        <v>0</v>
      </c>
      <c r="Q31" s="40"/>
      <c r="R31" s="41"/>
      <c r="S31" s="41"/>
      <c r="T31" s="41"/>
      <c r="U31" s="41"/>
      <c r="V31" s="43">
        <f t="shared" si="13"/>
      </c>
      <c r="W31" s="38">
        <f t="shared" si="18"/>
        <v>0</v>
      </c>
      <c r="X31" s="40"/>
      <c r="Y31" s="41"/>
      <c r="Z31" s="41"/>
      <c r="AA31" s="41"/>
      <c r="AB31" s="41"/>
      <c r="AC31" s="42"/>
      <c r="AD31" s="38" t="e">
        <f t="shared" si="19"/>
        <v>#VALUE!</v>
      </c>
      <c r="AE31" s="40"/>
      <c r="AF31" s="41"/>
      <c r="AG31" s="41"/>
      <c r="AH31" s="41"/>
      <c r="AI31" s="41"/>
      <c r="AJ31" s="43">
        <f t="shared" si="14"/>
      </c>
    </row>
    <row r="32" spans="2:36" ht="12.75">
      <c r="B32" s="99">
        <v>4</v>
      </c>
      <c r="C32" s="100"/>
      <c r="D32" s="33"/>
      <c r="E32" s="34">
        <f t="shared" si="20"/>
      </c>
      <c r="F32" s="33">
        <f t="shared" si="15"/>
      </c>
      <c r="G32" s="34">
        <f t="shared" si="21"/>
      </c>
      <c r="H32" s="63" t="str">
        <f t="shared" si="16"/>
        <v>---</v>
      </c>
      <c r="I32" s="64"/>
      <c r="J32" s="40"/>
      <c r="K32" s="41"/>
      <c r="L32" s="41"/>
      <c r="M32" s="41"/>
      <c r="N32" s="41"/>
      <c r="O32" s="42"/>
      <c r="P32" s="38">
        <f t="shared" si="17"/>
        <v>0</v>
      </c>
      <c r="Q32" s="40"/>
      <c r="R32" s="41"/>
      <c r="S32" s="41"/>
      <c r="T32" s="41"/>
      <c r="U32" s="41"/>
      <c r="V32" s="43">
        <f t="shared" si="13"/>
      </c>
      <c r="W32" s="38">
        <f t="shared" si="18"/>
        <v>0</v>
      </c>
      <c r="X32" s="40"/>
      <c r="Y32" s="41"/>
      <c r="Z32" s="41"/>
      <c r="AA32" s="41"/>
      <c r="AB32" s="41"/>
      <c r="AC32" s="42"/>
      <c r="AD32" s="38" t="e">
        <f t="shared" si="19"/>
        <v>#VALUE!</v>
      </c>
      <c r="AE32" s="40"/>
      <c r="AF32" s="41"/>
      <c r="AG32" s="41"/>
      <c r="AH32" s="41"/>
      <c r="AI32" s="41"/>
      <c r="AJ32" s="43">
        <f t="shared" si="14"/>
      </c>
    </row>
    <row r="33" spans="2:36" ht="12.75">
      <c r="B33" s="99">
        <v>5</v>
      </c>
      <c r="C33" s="100"/>
      <c r="D33" s="33"/>
      <c r="E33" s="34">
        <f t="shared" si="20"/>
      </c>
      <c r="F33" s="33">
        <f t="shared" si="15"/>
      </c>
      <c r="G33" s="34">
        <f t="shared" si="21"/>
      </c>
      <c r="H33" s="63" t="str">
        <f t="shared" si="16"/>
        <v>---</v>
      </c>
      <c r="I33" s="64"/>
      <c r="J33" s="40"/>
      <c r="K33" s="41"/>
      <c r="L33" s="41"/>
      <c r="M33" s="41"/>
      <c r="N33" s="41"/>
      <c r="O33" s="42"/>
      <c r="P33" s="38">
        <f t="shared" si="17"/>
        <v>0</v>
      </c>
      <c r="Q33" s="40"/>
      <c r="R33" s="41"/>
      <c r="S33" s="41"/>
      <c r="T33" s="41"/>
      <c r="U33" s="41"/>
      <c r="V33" s="43">
        <f t="shared" si="13"/>
      </c>
      <c r="W33" s="38">
        <f t="shared" si="18"/>
        <v>0</v>
      </c>
      <c r="X33" s="40"/>
      <c r="Y33" s="41"/>
      <c r="Z33" s="41"/>
      <c r="AA33" s="41"/>
      <c r="AB33" s="41"/>
      <c r="AC33" s="42"/>
      <c r="AD33" s="38" t="e">
        <f t="shared" si="19"/>
        <v>#VALUE!</v>
      </c>
      <c r="AE33" s="40"/>
      <c r="AF33" s="41"/>
      <c r="AG33" s="41"/>
      <c r="AH33" s="41"/>
      <c r="AI33" s="41"/>
      <c r="AJ33" s="43">
        <f t="shared" si="14"/>
      </c>
    </row>
    <row r="34" spans="2:36" ht="12.75" customHeight="1">
      <c r="B34" s="99">
        <v>6</v>
      </c>
      <c r="C34" s="100"/>
      <c r="D34" s="33"/>
      <c r="E34" s="34">
        <f t="shared" si="20"/>
      </c>
      <c r="F34" s="33">
        <f t="shared" si="15"/>
      </c>
      <c r="G34" s="34">
        <f t="shared" si="21"/>
      </c>
      <c r="H34" s="63" t="str">
        <f t="shared" si="16"/>
        <v>---</v>
      </c>
      <c r="I34" s="64"/>
      <c r="J34" s="40"/>
      <c r="K34" s="41"/>
      <c r="L34" s="41"/>
      <c r="M34" s="41"/>
      <c r="N34" s="41"/>
      <c r="O34" s="42"/>
      <c r="P34" s="38">
        <f t="shared" si="17"/>
        <v>0</v>
      </c>
      <c r="Q34" s="40"/>
      <c r="R34" s="41"/>
      <c r="S34" s="41"/>
      <c r="T34" s="41"/>
      <c r="U34" s="41"/>
      <c r="V34" s="43">
        <f t="shared" si="13"/>
      </c>
      <c r="W34" s="38">
        <f t="shared" si="18"/>
        <v>0</v>
      </c>
      <c r="X34" s="40"/>
      <c r="Y34" s="41"/>
      <c r="Z34" s="41"/>
      <c r="AA34" s="41"/>
      <c r="AB34" s="41"/>
      <c r="AC34" s="42"/>
      <c r="AD34" s="38" t="e">
        <f t="shared" si="19"/>
        <v>#VALUE!</v>
      </c>
      <c r="AE34" s="40"/>
      <c r="AF34" s="41"/>
      <c r="AG34" s="41"/>
      <c r="AH34" s="41"/>
      <c r="AI34" s="41"/>
      <c r="AJ34" s="43">
        <f t="shared" si="14"/>
      </c>
    </row>
    <row r="35" spans="2:36" ht="12.75">
      <c r="B35" s="99">
        <v>7</v>
      </c>
      <c r="C35" s="100"/>
      <c r="D35" s="33"/>
      <c r="E35" s="34">
        <f t="shared" si="20"/>
      </c>
      <c r="F35" s="33">
        <f t="shared" si="15"/>
      </c>
      <c r="G35" s="34">
        <f t="shared" si="21"/>
      </c>
      <c r="H35" s="63" t="str">
        <f t="shared" si="16"/>
        <v>---</v>
      </c>
      <c r="I35" s="64"/>
      <c r="J35" s="40"/>
      <c r="K35" s="41"/>
      <c r="L35" s="41"/>
      <c r="M35" s="41"/>
      <c r="N35" s="41"/>
      <c r="O35" s="42"/>
      <c r="P35" s="38">
        <f t="shared" si="17"/>
        <v>0</v>
      </c>
      <c r="Q35" s="40"/>
      <c r="R35" s="41"/>
      <c r="S35" s="41"/>
      <c r="T35" s="41"/>
      <c r="U35" s="41"/>
      <c r="V35" s="43">
        <f t="shared" si="13"/>
      </c>
      <c r="W35" s="38">
        <f t="shared" si="18"/>
        <v>0</v>
      </c>
      <c r="X35" s="40"/>
      <c r="Y35" s="41"/>
      <c r="Z35" s="41"/>
      <c r="AA35" s="41"/>
      <c r="AB35" s="41"/>
      <c r="AC35" s="42"/>
      <c r="AD35" s="38" t="e">
        <f t="shared" si="19"/>
        <v>#VALUE!</v>
      </c>
      <c r="AE35" s="40"/>
      <c r="AF35" s="41"/>
      <c r="AG35" s="41"/>
      <c r="AH35" s="41"/>
      <c r="AI35" s="41"/>
      <c r="AJ35" s="43">
        <f t="shared" si="14"/>
      </c>
    </row>
    <row r="36" spans="2:36" ht="13.5" thickBot="1">
      <c r="B36" s="99">
        <v>8</v>
      </c>
      <c r="C36" s="100"/>
      <c r="D36" s="33"/>
      <c r="E36" s="34">
        <f t="shared" si="20"/>
      </c>
      <c r="F36" s="33">
        <f t="shared" si="15"/>
      </c>
      <c r="G36" s="34">
        <f t="shared" si="21"/>
      </c>
      <c r="H36" s="63" t="str">
        <f t="shared" si="16"/>
        <v>---</v>
      </c>
      <c r="I36" s="64"/>
      <c r="J36" s="44"/>
      <c r="K36" s="45"/>
      <c r="L36" s="45"/>
      <c r="M36" s="45"/>
      <c r="N36" s="45"/>
      <c r="O36" s="46"/>
      <c r="P36" s="38">
        <f t="shared" si="17"/>
        <v>0</v>
      </c>
      <c r="Q36" s="44"/>
      <c r="R36" s="45"/>
      <c r="S36" s="45"/>
      <c r="T36" s="45"/>
      <c r="U36" s="45"/>
      <c r="V36" s="47">
        <f>IF(ISBLANK(O36),"",O36)</f>
      </c>
      <c r="W36" s="38">
        <f t="shared" si="18"/>
        <v>0</v>
      </c>
      <c r="X36" s="44"/>
      <c r="Y36" s="45"/>
      <c r="Z36" s="45"/>
      <c r="AA36" s="45"/>
      <c r="AB36" s="45"/>
      <c r="AC36" s="46"/>
      <c r="AD36" s="38" t="e">
        <f t="shared" si="19"/>
        <v>#VALUE!</v>
      </c>
      <c r="AE36" s="44"/>
      <c r="AF36" s="45"/>
      <c r="AG36" s="45"/>
      <c r="AH36" s="45"/>
      <c r="AI36" s="45"/>
      <c r="AJ36" s="47">
        <f>IF(ISBLANK(AC36),"",AC36)</f>
      </c>
    </row>
    <row r="37" spans="2:36" ht="12.75">
      <c r="B37" s="99" t="s">
        <v>10</v>
      </c>
      <c r="C37" s="100"/>
      <c r="D37" s="69">
        <f>IF(E36="","",E36-G36)</f>
      </c>
      <c r="E37" s="70"/>
      <c r="F37" s="69">
        <f>IF(E36="","",G36-E36)</f>
      </c>
      <c r="G37" s="70"/>
      <c r="H37" s="3"/>
      <c r="I37" s="3"/>
      <c r="J37" s="48">
        <f aca="true" t="shared" si="22" ref="J37:O37">SUM(J29:J36)</f>
        <v>0</v>
      </c>
      <c r="K37" s="48">
        <f t="shared" si="22"/>
        <v>0</v>
      </c>
      <c r="L37" s="48">
        <f t="shared" si="22"/>
        <v>0</v>
      </c>
      <c r="M37" s="48">
        <f t="shared" si="22"/>
        <v>0</v>
      </c>
      <c r="N37" s="48">
        <f t="shared" si="22"/>
        <v>0</v>
      </c>
      <c r="O37" s="48">
        <f t="shared" si="22"/>
        <v>0</v>
      </c>
      <c r="P37" s="48"/>
      <c r="Q37" s="48">
        <f aca="true" t="shared" si="23" ref="Q37:V37">SUM(Q29:Q36)</f>
        <v>0</v>
      </c>
      <c r="R37" s="48">
        <f t="shared" si="23"/>
        <v>0</v>
      </c>
      <c r="S37" s="48">
        <f t="shared" si="23"/>
        <v>0</v>
      </c>
      <c r="T37" s="48">
        <f t="shared" si="23"/>
        <v>0</v>
      </c>
      <c r="U37" s="48">
        <f t="shared" si="23"/>
        <v>0</v>
      </c>
      <c r="V37" s="48">
        <f t="shared" si="23"/>
        <v>0</v>
      </c>
      <c r="W37" s="48"/>
      <c r="X37" s="48">
        <f aca="true" t="shared" si="24" ref="X37:AC37">SUM(X29:X36)</f>
        <v>0</v>
      </c>
      <c r="Y37" s="48">
        <f t="shared" si="24"/>
        <v>0</v>
      </c>
      <c r="Z37" s="48">
        <f t="shared" si="24"/>
        <v>0</v>
      </c>
      <c r="AA37" s="48">
        <f t="shared" si="24"/>
        <v>0</v>
      </c>
      <c r="AB37" s="48">
        <f t="shared" si="24"/>
        <v>0</v>
      </c>
      <c r="AC37" s="48">
        <f t="shared" si="24"/>
        <v>0</v>
      </c>
      <c r="AD37" s="48"/>
      <c r="AE37" s="48">
        <f aca="true" t="shared" si="25" ref="AE37:AJ37">SUM(AE29:AE36)</f>
        <v>0</v>
      </c>
      <c r="AF37" s="48">
        <f t="shared" si="25"/>
        <v>0</v>
      </c>
      <c r="AG37" s="48">
        <f t="shared" si="25"/>
        <v>0</v>
      </c>
      <c r="AH37" s="48">
        <f t="shared" si="25"/>
        <v>0</v>
      </c>
      <c r="AI37" s="48">
        <f t="shared" si="25"/>
        <v>0</v>
      </c>
      <c r="AJ37" s="48">
        <f t="shared" si="25"/>
        <v>0</v>
      </c>
    </row>
    <row r="38" spans="2:36" ht="12.75" customHeight="1" thickBot="1">
      <c r="B38" s="101" t="s">
        <v>8</v>
      </c>
      <c r="C38" s="102"/>
      <c r="D38" s="65">
        <f>IF(D37=T9,AD9,0)</f>
      </c>
      <c r="E38" s="66"/>
      <c r="F38" s="65">
        <f>IF(F37=T9,AD9,0)</f>
      </c>
      <c r="G38" s="66"/>
      <c r="H38" s="3"/>
      <c r="I38" s="3"/>
      <c r="J38" s="104" t="s">
        <v>39</v>
      </c>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6"/>
    </row>
    <row r="39" spans="2:36" ht="12.75" customHeight="1" thickBot="1">
      <c r="B39" s="5"/>
      <c r="C39" s="5"/>
      <c r="D39" s="26"/>
      <c r="E39" s="26"/>
      <c r="F39" s="26"/>
      <c r="G39" s="26"/>
      <c r="H39" s="3"/>
      <c r="I39" s="3"/>
      <c r="J39" s="107"/>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9"/>
    </row>
    <row r="40" spans="2:36" ht="12.75">
      <c r="B40" s="67" t="s">
        <v>19</v>
      </c>
      <c r="C40" s="103"/>
      <c r="D40" s="67" t="s">
        <v>20</v>
      </c>
      <c r="E40" s="68"/>
      <c r="F40" s="67" t="s">
        <v>21</v>
      </c>
      <c r="G40" s="68"/>
      <c r="H40" s="3"/>
      <c r="I40" s="3"/>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2"/>
    </row>
    <row r="41" spans="2:36" ht="13.5" thickBot="1">
      <c r="B41" s="99" t="s">
        <v>0</v>
      </c>
      <c r="C41" s="100"/>
      <c r="D41" s="27">
        <f>C7</f>
        <v>0</v>
      </c>
      <c r="E41" s="28">
        <f>C10</f>
        <v>0</v>
      </c>
      <c r="F41" s="27">
        <f>C8</f>
        <v>0</v>
      </c>
      <c r="G41" s="29">
        <f>C9</f>
        <v>0</v>
      </c>
      <c r="H41" s="31"/>
      <c r="I41" s="3"/>
      <c r="J41" s="98">
        <f>IF($B$7="",1,$B$7)</f>
        <v>1</v>
      </c>
      <c r="K41" s="98"/>
      <c r="L41" s="92">
        <f>D41</f>
        <v>0</v>
      </c>
      <c r="M41" s="92"/>
      <c r="N41" s="92"/>
      <c r="O41" s="92"/>
      <c r="P41" s="3"/>
      <c r="Q41" s="98">
        <f>IF($B$10="",4,$B$10)</f>
        <v>4</v>
      </c>
      <c r="R41" s="98"/>
      <c r="S41" s="92">
        <f>E41</f>
        <v>0</v>
      </c>
      <c r="T41" s="92"/>
      <c r="U41" s="92"/>
      <c r="V41" s="92"/>
      <c r="W41" s="3"/>
      <c r="X41" s="98">
        <f>IF($B$8="",2,$B$8)</f>
        <v>2</v>
      </c>
      <c r="Y41" s="98"/>
      <c r="Z41" s="92">
        <f>F41</f>
        <v>0</v>
      </c>
      <c r="AA41" s="92"/>
      <c r="AB41" s="92"/>
      <c r="AC41" s="92"/>
      <c r="AD41" s="3"/>
      <c r="AE41" s="98">
        <f>IF($B$9="",3,$B$9)</f>
        <v>3</v>
      </c>
      <c r="AF41" s="98"/>
      <c r="AG41" s="92">
        <f>G41</f>
        <v>0</v>
      </c>
      <c r="AH41" s="92"/>
      <c r="AI41" s="92"/>
      <c r="AJ41" s="92"/>
    </row>
    <row r="42" spans="2:36" ht="12.75" customHeight="1" thickBot="1">
      <c r="B42" s="99" t="s">
        <v>5</v>
      </c>
      <c r="C42" s="100"/>
      <c r="D42" s="20" t="s">
        <v>6</v>
      </c>
      <c r="E42" s="21" t="s">
        <v>7</v>
      </c>
      <c r="F42" s="20" t="s">
        <v>6</v>
      </c>
      <c r="G42" s="4" t="s">
        <v>7</v>
      </c>
      <c r="H42" s="31"/>
      <c r="I42" s="3"/>
      <c r="J42" s="23" t="s">
        <v>1</v>
      </c>
      <c r="K42" s="24" t="s">
        <v>2</v>
      </c>
      <c r="L42" s="24" t="s">
        <v>22</v>
      </c>
      <c r="M42" s="24" t="s">
        <v>23</v>
      </c>
      <c r="N42" s="24" t="s">
        <v>3</v>
      </c>
      <c r="O42" s="25" t="s">
        <v>4</v>
      </c>
      <c r="P42" s="58"/>
      <c r="Q42" s="23" t="s">
        <v>1</v>
      </c>
      <c r="R42" s="24" t="s">
        <v>2</v>
      </c>
      <c r="S42" s="24" t="s">
        <v>22</v>
      </c>
      <c r="T42" s="24" t="s">
        <v>23</v>
      </c>
      <c r="U42" s="24" t="s">
        <v>3</v>
      </c>
      <c r="V42" s="25" t="s">
        <v>4</v>
      </c>
      <c r="W42" s="58"/>
      <c r="X42" s="23" t="s">
        <v>1</v>
      </c>
      <c r="Y42" s="24" t="s">
        <v>2</v>
      </c>
      <c r="Z42" s="24" t="s">
        <v>22</v>
      </c>
      <c r="AA42" s="24" t="s">
        <v>23</v>
      </c>
      <c r="AB42" s="24" t="s">
        <v>3</v>
      </c>
      <c r="AC42" s="25" t="s">
        <v>4</v>
      </c>
      <c r="AD42" s="58"/>
      <c r="AE42" s="23" t="s">
        <v>1</v>
      </c>
      <c r="AF42" s="24" t="s">
        <v>2</v>
      </c>
      <c r="AG42" s="24" t="s">
        <v>22</v>
      </c>
      <c r="AH42" s="24" t="s">
        <v>23</v>
      </c>
      <c r="AI42" s="24" t="s">
        <v>3</v>
      </c>
      <c r="AJ42" s="25" t="s">
        <v>4</v>
      </c>
    </row>
    <row r="43" spans="2:36" ht="12.75">
      <c r="B43" s="99">
        <v>1</v>
      </c>
      <c r="C43" s="100"/>
      <c r="D43" s="33"/>
      <c r="E43" s="34">
        <f>IF(D43="","",D43)</f>
      </c>
      <c r="F43" s="33">
        <f>IF(D43&lt;&gt;"",100-D43+100*(J43-K43+O43+Q43-R43+X43-Y43+AC43+AE43-AF43)+200*(L43-M43+S43-T43+Z43-AA43+AG43-AH43),"")</f>
      </c>
      <c r="G43" s="34">
        <f>F43</f>
      </c>
      <c r="H43" s="63" t="str">
        <f>IF(OR(ISBLANK(D43),ISBLANK(F43)),"---",IF(MAX(SUM(J43:M43),SUM(Q43:T43),SUM(X43:AA43),SUM(AE43:AH43),O43,AC43)&gt;1,"fehler",IF(MIN(J43:O43,Q43:U43,X43:AC43,AE43:AI43)&lt;0,"fehler",IF(AND(W43=0,P43+AD43=100,P43&gt;=-25,P43&lt;=125,MOD(P43,5)=0),"ok",IF(AND(W43=1,200*O43-P43=0,200*AC43-AD43=0),"ok","fehler")))))</f>
        <v>---</v>
      </c>
      <c r="I43" s="64"/>
      <c r="J43" s="35"/>
      <c r="K43" s="36"/>
      <c r="L43" s="36"/>
      <c r="M43" s="36"/>
      <c r="N43" s="36"/>
      <c r="O43" s="37"/>
      <c r="P43" s="38">
        <f>D43-100*((J43-K43+Q43-R43)+2*(L43-M43+S43-T43))</f>
        <v>0</v>
      </c>
      <c r="Q43" s="35"/>
      <c r="R43" s="36"/>
      <c r="S43" s="36"/>
      <c r="T43" s="36"/>
      <c r="U43" s="36"/>
      <c r="V43" s="39">
        <f aca="true" t="shared" si="26" ref="V43:V49">IF(ISBLANK(O43),"",O43)</f>
      </c>
      <c r="W43" s="38">
        <f>O43+AC43</f>
        <v>0</v>
      </c>
      <c r="X43" s="35"/>
      <c r="Y43" s="36"/>
      <c r="Z43" s="36"/>
      <c r="AA43" s="36"/>
      <c r="AB43" s="36"/>
      <c r="AC43" s="37"/>
      <c r="AD43" s="38" t="e">
        <f>F43-100*((X43-Y43+AE43-AF43)+2*(Z43-AA43+AG43-AH43))</f>
        <v>#VALUE!</v>
      </c>
      <c r="AE43" s="35"/>
      <c r="AF43" s="36"/>
      <c r="AG43" s="36"/>
      <c r="AH43" s="36"/>
      <c r="AI43" s="36"/>
      <c r="AJ43" s="39">
        <f aca="true" t="shared" si="27" ref="AJ43:AJ49">IF(ISBLANK(AC43),"",AC43)</f>
      </c>
    </row>
    <row r="44" spans="2:36" ht="12.75">
      <c r="B44" s="99">
        <v>2</v>
      </c>
      <c r="C44" s="100"/>
      <c r="D44" s="33"/>
      <c r="E44" s="34">
        <f>IF(D44="","",SUM(E43,D44))</f>
      </c>
      <c r="F44" s="33">
        <f aca="true" t="shared" si="28" ref="F44:F50">IF(D44&lt;&gt;"",100-D44+100*(J44-K44+O44+Q44-R44+X44-Y44+AC44+AE44-AF44)+200*(L44-M44+S44-T44+Z44-AA44+AG44-AH44),"")</f>
      </c>
      <c r="G44" s="34">
        <f>IF(F44="","",SUM(G43,F44))</f>
      </c>
      <c r="H44" s="63" t="str">
        <f aca="true" t="shared" si="29" ref="H44:H50">IF(OR(ISBLANK(D44),ISBLANK(F44)),"---",IF(MAX(SUM(J44:M44),SUM(Q44:T44),SUM(X44:AA44),SUM(AE44:AH44),O44,AC44)&gt;1,"fehler",IF(MIN(J44:O44,Q44:U44,X44:AC44,AE44:AI44)&lt;0,"fehler",IF(AND(W44=0,P44+AD44=100,P44&gt;=-25,P44&lt;=125,MOD(P44,5)=0),"ok",IF(AND(W44=1,200*O44-P44=0,200*AC44-AD44=0),"ok","fehler")))))</f>
        <v>---</v>
      </c>
      <c r="I44" s="64"/>
      <c r="J44" s="40"/>
      <c r="K44" s="41"/>
      <c r="L44" s="41"/>
      <c r="M44" s="41"/>
      <c r="N44" s="41"/>
      <c r="O44" s="42"/>
      <c r="P44" s="38">
        <f aca="true" t="shared" si="30" ref="P44:P50">D44-100*((J44-K44+Q44-R44)+2*(L44-M44+S44-T44))</f>
        <v>0</v>
      </c>
      <c r="Q44" s="40"/>
      <c r="R44" s="41"/>
      <c r="S44" s="41"/>
      <c r="T44" s="41"/>
      <c r="U44" s="41"/>
      <c r="V44" s="43">
        <f t="shared" si="26"/>
      </c>
      <c r="W44" s="38">
        <f aca="true" t="shared" si="31" ref="W44:W50">O44+AC44</f>
        <v>0</v>
      </c>
      <c r="X44" s="40"/>
      <c r="Y44" s="41"/>
      <c r="Z44" s="41"/>
      <c r="AA44" s="41"/>
      <c r="AB44" s="41"/>
      <c r="AC44" s="42"/>
      <c r="AD44" s="38" t="e">
        <f aca="true" t="shared" si="32" ref="AD44:AD50">F44-100*((X44-Y44+AE44-AF44)+2*(Z44-AA44+AG44-AH44))</f>
        <v>#VALUE!</v>
      </c>
      <c r="AE44" s="40"/>
      <c r="AF44" s="41"/>
      <c r="AG44" s="41"/>
      <c r="AH44" s="41"/>
      <c r="AI44" s="41"/>
      <c r="AJ44" s="43">
        <f t="shared" si="27"/>
      </c>
    </row>
    <row r="45" spans="2:36" ht="12.75">
      <c r="B45" s="99">
        <v>3</v>
      </c>
      <c r="C45" s="100"/>
      <c r="D45" s="33"/>
      <c r="E45" s="34">
        <f aca="true" t="shared" si="33" ref="E45:E50">IF(D45="","",SUM(E44,D45))</f>
      </c>
      <c r="F45" s="33">
        <f t="shared" si="28"/>
      </c>
      <c r="G45" s="34">
        <f aca="true" t="shared" si="34" ref="G45:G50">IF(F45="","",SUM(G44,F45))</f>
      </c>
      <c r="H45" s="63" t="str">
        <f t="shared" si="29"/>
        <v>---</v>
      </c>
      <c r="I45" s="64"/>
      <c r="J45" s="40"/>
      <c r="K45" s="41"/>
      <c r="L45" s="41"/>
      <c r="M45" s="41"/>
      <c r="N45" s="41"/>
      <c r="O45" s="42"/>
      <c r="P45" s="38">
        <f t="shared" si="30"/>
        <v>0</v>
      </c>
      <c r="Q45" s="40"/>
      <c r="R45" s="41"/>
      <c r="S45" s="41"/>
      <c r="T45" s="41"/>
      <c r="U45" s="41"/>
      <c r="V45" s="43">
        <f t="shared" si="26"/>
      </c>
      <c r="W45" s="38">
        <f t="shared" si="31"/>
        <v>0</v>
      </c>
      <c r="X45" s="40"/>
      <c r="Y45" s="41"/>
      <c r="Z45" s="41"/>
      <c r="AA45" s="41"/>
      <c r="AB45" s="41"/>
      <c r="AC45" s="42"/>
      <c r="AD45" s="38" t="e">
        <f t="shared" si="32"/>
        <v>#VALUE!</v>
      </c>
      <c r="AE45" s="40"/>
      <c r="AF45" s="41"/>
      <c r="AG45" s="41"/>
      <c r="AH45" s="41"/>
      <c r="AI45" s="41"/>
      <c r="AJ45" s="43">
        <f t="shared" si="27"/>
      </c>
    </row>
    <row r="46" spans="2:36" ht="12.75">
      <c r="B46" s="99">
        <v>4</v>
      </c>
      <c r="C46" s="100"/>
      <c r="D46" s="33"/>
      <c r="E46" s="34">
        <f t="shared" si="33"/>
      </c>
      <c r="F46" s="33">
        <f t="shared" si="28"/>
      </c>
      <c r="G46" s="34">
        <f t="shared" si="34"/>
      </c>
      <c r="H46" s="63" t="str">
        <f t="shared" si="29"/>
        <v>---</v>
      </c>
      <c r="I46" s="64"/>
      <c r="J46" s="40"/>
      <c r="K46" s="41"/>
      <c r="L46" s="41"/>
      <c r="M46" s="41"/>
      <c r="N46" s="41"/>
      <c r="O46" s="42"/>
      <c r="P46" s="38">
        <f t="shared" si="30"/>
        <v>0</v>
      </c>
      <c r="Q46" s="40"/>
      <c r="R46" s="41"/>
      <c r="S46" s="41"/>
      <c r="T46" s="41"/>
      <c r="U46" s="41"/>
      <c r="V46" s="43">
        <f t="shared" si="26"/>
      </c>
      <c r="W46" s="38">
        <f t="shared" si="31"/>
        <v>0</v>
      </c>
      <c r="X46" s="40"/>
      <c r="Y46" s="41"/>
      <c r="Z46" s="41"/>
      <c r="AA46" s="41"/>
      <c r="AB46" s="41"/>
      <c r="AC46" s="42"/>
      <c r="AD46" s="38" t="e">
        <f t="shared" si="32"/>
        <v>#VALUE!</v>
      </c>
      <c r="AE46" s="40"/>
      <c r="AF46" s="41"/>
      <c r="AG46" s="41"/>
      <c r="AH46" s="41"/>
      <c r="AI46" s="41"/>
      <c r="AJ46" s="43">
        <f t="shared" si="27"/>
      </c>
    </row>
    <row r="47" spans="2:36" ht="12.75">
      <c r="B47" s="99">
        <v>5</v>
      </c>
      <c r="C47" s="100"/>
      <c r="D47" s="33"/>
      <c r="E47" s="34">
        <f t="shared" si="33"/>
      </c>
      <c r="F47" s="33">
        <f t="shared" si="28"/>
      </c>
      <c r="G47" s="34">
        <f t="shared" si="34"/>
      </c>
      <c r="H47" s="63" t="str">
        <f t="shared" si="29"/>
        <v>---</v>
      </c>
      <c r="I47" s="64"/>
      <c r="J47" s="40"/>
      <c r="K47" s="41"/>
      <c r="L47" s="41"/>
      <c r="M47" s="41"/>
      <c r="N47" s="41"/>
      <c r="O47" s="42"/>
      <c r="P47" s="38">
        <f t="shared" si="30"/>
        <v>0</v>
      </c>
      <c r="Q47" s="40"/>
      <c r="R47" s="41"/>
      <c r="S47" s="41"/>
      <c r="T47" s="41"/>
      <c r="U47" s="41"/>
      <c r="V47" s="43">
        <f t="shared" si="26"/>
      </c>
      <c r="W47" s="38">
        <f t="shared" si="31"/>
        <v>0</v>
      </c>
      <c r="X47" s="40"/>
      <c r="Y47" s="41"/>
      <c r="Z47" s="41"/>
      <c r="AA47" s="41"/>
      <c r="AB47" s="41"/>
      <c r="AC47" s="42"/>
      <c r="AD47" s="38" t="e">
        <f t="shared" si="32"/>
        <v>#VALUE!</v>
      </c>
      <c r="AE47" s="40"/>
      <c r="AF47" s="41"/>
      <c r="AG47" s="41"/>
      <c r="AH47" s="41"/>
      <c r="AI47" s="41"/>
      <c r="AJ47" s="43">
        <f t="shared" si="27"/>
      </c>
    </row>
    <row r="48" spans="2:36" ht="12.75">
      <c r="B48" s="99">
        <v>6</v>
      </c>
      <c r="C48" s="100"/>
      <c r="D48" s="33"/>
      <c r="E48" s="34">
        <f t="shared" si="33"/>
      </c>
      <c r="F48" s="33">
        <f t="shared" si="28"/>
      </c>
      <c r="G48" s="34">
        <f t="shared" si="34"/>
      </c>
      <c r="H48" s="63" t="str">
        <f t="shared" si="29"/>
        <v>---</v>
      </c>
      <c r="I48" s="64"/>
      <c r="J48" s="40"/>
      <c r="K48" s="41"/>
      <c r="L48" s="41"/>
      <c r="M48" s="41"/>
      <c r="N48" s="41"/>
      <c r="O48" s="42"/>
      <c r="P48" s="38">
        <f t="shared" si="30"/>
        <v>0</v>
      </c>
      <c r="Q48" s="40"/>
      <c r="R48" s="41"/>
      <c r="S48" s="41"/>
      <c r="T48" s="41"/>
      <c r="U48" s="41"/>
      <c r="V48" s="43">
        <f t="shared" si="26"/>
      </c>
      <c r="W48" s="38">
        <f t="shared" si="31"/>
        <v>0</v>
      </c>
      <c r="X48" s="40"/>
      <c r="Y48" s="41"/>
      <c r="Z48" s="41"/>
      <c r="AA48" s="41"/>
      <c r="AB48" s="41"/>
      <c r="AC48" s="42"/>
      <c r="AD48" s="38" t="e">
        <f t="shared" si="32"/>
        <v>#VALUE!</v>
      </c>
      <c r="AE48" s="40"/>
      <c r="AF48" s="41"/>
      <c r="AG48" s="41"/>
      <c r="AH48" s="41"/>
      <c r="AI48" s="41"/>
      <c r="AJ48" s="43">
        <f t="shared" si="27"/>
      </c>
    </row>
    <row r="49" spans="2:36" ht="12.75">
      <c r="B49" s="99">
        <v>7</v>
      </c>
      <c r="C49" s="100"/>
      <c r="D49" s="33"/>
      <c r="E49" s="34">
        <f t="shared" si="33"/>
      </c>
      <c r="F49" s="33">
        <f t="shared" si="28"/>
      </c>
      <c r="G49" s="34">
        <f t="shared" si="34"/>
      </c>
      <c r="H49" s="63" t="str">
        <f t="shared" si="29"/>
        <v>---</v>
      </c>
      <c r="I49" s="64"/>
      <c r="J49" s="40"/>
      <c r="K49" s="41"/>
      <c r="L49" s="41"/>
      <c r="M49" s="41"/>
      <c r="N49" s="41"/>
      <c r="O49" s="42"/>
      <c r="P49" s="38">
        <f t="shared" si="30"/>
        <v>0</v>
      </c>
      <c r="Q49" s="40"/>
      <c r="R49" s="41"/>
      <c r="S49" s="41"/>
      <c r="T49" s="41"/>
      <c r="U49" s="41"/>
      <c r="V49" s="43">
        <f t="shared" si="26"/>
      </c>
      <c r="W49" s="38">
        <f t="shared" si="31"/>
        <v>0</v>
      </c>
      <c r="X49" s="40"/>
      <c r="Y49" s="41"/>
      <c r="Z49" s="41"/>
      <c r="AA49" s="41"/>
      <c r="AB49" s="41"/>
      <c r="AC49" s="42"/>
      <c r="AD49" s="38" t="e">
        <f t="shared" si="32"/>
        <v>#VALUE!</v>
      </c>
      <c r="AE49" s="40"/>
      <c r="AF49" s="41"/>
      <c r="AG49" s="41"/>
      <c r="AH49" s="41"/>
      <c r="AI49" s="41"/>
      <c r="AJ49" s="43">
        <f t="shared" si="27"/>
      </c>
    </row>
    <row r="50" spans="2:36" ht="13.5" thickBot="1">
      <c r="B50" s="99">
        <v>8</v>
      </c>
      <c r="C50" s="100"/>
      <c r="D50" s="33"/>
      <c r="E50" s="34">
        <f t="shared" si="33"/>
      </c>
      <c r="F50" s="33">
        <f t="shared" si="28"/>
      </c>
      <c r="G50" s="34">
        <f t="shared" si="34"/>
      </c>
      <c r="H50" s="63" t="str">
        <f t="shared" si="29"/>
        <v>---</v>
      </c>
      <c r="I50" s="64"/>
      <c r="J50" s="44"/>
      <c r="K50" s="45"/>
      <c r="L50" s="45"/>
      <c r="M50" s="45"/>
      <c r="N50" s="45"/>
      <c r="O50" s="46"/>
      <c r="P50" s="38">
        <f t="shared" si="30"/>
        <v>0</v>
      </c>
      <c r="Q50" s="44"/>
      <c r="R50" s="45"/>
      <c r="S50" s="45"/>
      <c r="T50" s="45"/>
      <c r="U50" s="45"/>
      <c r="V50" s="47">
        <f>IF(ISBLANK(O50),"",O50)</f>
      </c>
      <c r="W50" s="38">
        <f t="shared" si="31"/>
        <v>0</v>
      </c>
      <c r="X50" s="44"/>
      <c r="Y50" s="45"/>
      <c r="Z50" s="45"/>
      <c r="AA50" s="45"/>
      <c r="AB50" s="45"/>
      <c r="AC50" s="46"/>
      <c r="AD50" s="38" t="e">
        <f t="shared" si="32"/>
        <v>#VALUE!</v>
      </c>
      <c r="AE50" s="44"/>
      <c r="AF50" s="45"/>
      <c r="AG50" s="45"/>
      <c r="AH50" s="45"/>
      <c r="AI50" s="45"/>
      <c r="AJ50" s="47">
        <f>IF(ISBLANK(AC50),"",AC50)</f>
      </c>
    </row>
    <row r="51" spans="2:36" ht="12.75">
      <c r="B51" s="99" t="s">
        <v>10</v>
      </c>
      <c r="C51" s="100"/>
      <c r="D51" s="69">
        <f>IF(E50="","",E50-G50)</f>
      </c>
      <c r="E51" s="70"/>
      <c r="F51" s="69">
        <f>IF(E50="","",G50-E50)</f>
      </c>
      <c r="G51" s="70"/>
      <c r="H51" s="3"/>
      <c r="I51" s="3"/>
      <c r="J51" s="48">
        <f aca="true" t="shared" si="35" ref="J51:O51">SUM(J43:J50)</f>
        <v>0</v>
      </c>
      <c r="K51" s="48">
        <f t="shared" si="35"/>
        <v>0</v>
      </c>
      <c r="L51" s="48">
        <f t="shared" si="35"/>
        <v>0</v>
      </c>
      <c r="M51" s="48">
        <f t="shared" si="35"/>
        <v>0</v>
      </c>
      <c r="N51" s="48">
        <f t="shared" si="35"/>
        <v>0</v>
      </c>
      <c r="O51" s="48">
        <f t="shared" si="35"/>
        <v>0</v>
      </c>
      <c r="P51" s="59"/>
      <c r="Q51" s="48">
        <f aca="true" t="shared" si="36" ref="Q51:V51">SUM(Q43:Q50)</f>
        <v>0</v>
      </c>
      <c r="R51" s="48">
        <f t="shared" si="36"/>
        <v>0</v>
      </c>
      <c r="S51" s="48">
        <f t="shared" si="36"/>
        <v>0</v>
      </c>
      <c r="T51" s="48">
        <f t="shared" si="36"/>
        <v>0</v>
      </c>
      <c r="U51" s="48">
        <f t="shared" si="36"/>
        <v>0</v>
      </c>
      <c r="V51" s="48">
        <f t="shared" si="36"/>
        <v>0</v>
      </c>
      <c r="W51" s="59"/>
      <c r="X51" s="48">
        <f aca="true" t="shared" si="37" ref="X51:AC51">SUM(X43:X50)</f>
        <v>0</v>
      </c>
      <c r="Y51" s="48">
        <f t="shared" si="37"/>
        <v>0</v>
      </c>
      <c r="Z51" s="48">
        <f t="shared" si="37"/>
        <v>0</v>
      </c>
      <c r="AA51" s="48">
        <f t="shared" si="37"/>
        <v>0</v>
      </c>
      <c r="AB51" s="48">
        <f t="shared" si="37"/>
        <v>0</v>
      </c>
      <c r="AC51" s="48">
        <f t="shared" si="37"/>
        <v>0</v>
      </c>
      <c r="AD51" s="59"/>
      <c r="AE51" s="48">
        <f aca="true" t="shared" si="38" ref="AE51:AJ51">SUM(AE43:AE50)</f>
        <v>0</v>
      </c>
      <c r="AF51" s="48">
        <f t="shared" si="38"/>
        <v>0</v>
      </c>
      <c r="AG51" s="48">
        <f t="shared" si="38"/>
        <v>0</v>
      </c>
      <c r="AH51" s="48">
        <f t="shared" si="38"/>
        <v>0</v>
      </c>
      <c r="AI51" s="48">
        <f t="shared" si="38"/>
        <v>0</v>
      </c>
      <c r="AJ51" s="48">
        <f t="shared" si="38"/>
        <v>0</v>
      </c>
    </row>
    <row r="52" spans="2:36" ht="12.75" customHeight="1" thickBot="1">
      <c r="B52" s="101" t="s">
        <v>8</v>
      </c>
      <c r="C52" s="102"/>
      <c r="D52" s="65">
        <f>IF(D51=T10,AD10,0)</f>
      </c>
      <c r="E52" s="66"/>
      <c r="F52" s="65">
        <f>IF(F51=T10,AD10,0)</f>
      </c>
      <c r="G52" s="66"/>
      <c r="H52" s="3"/>
      <c r="I52" s="3"/>
      <c r="J52" s="104" t="s">
        <v>38</v>
      </c>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6"/>
    </row>
    <row r="53" spans="10:36" ht="12.75">
      <c r="J53" s="107"/>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9"/>
    </row>
    <row r="54" spans="10:36" ht="12.75">
      <c r="J54" s="110"/>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2"/>
    </row>
  </sheetData>
  <sheetProtection sheet="1" objects="1" scenarios="1"/>
  <mergeCells count="140">
    <mergeCell ref="X41:Y41"/>
    <mergeCell ref="Z41:AC41"/>
    <mergeCell ref="AE41:AF41"/>
    <mergeCell ref="AG41:AJ41"/>
    <mergeCell ref="S27:V27"/>
    <mergeCell ref="X27:Y27"/>
    <mergeCell ref="Z27:AC27"/>
    <mergeCell ref="AE27:AF27"/>
    <mergeCell ref="J52:AJ54"/>
    <mergeCell ref="AG27:AJ27"/>
    <mergeCell ref="J41:K41"/>
    <mergeCell ref="L41:O41"/>
    <mergeCell ref="Q41:R41"/>
    <mergeCell ref="S41:V41"/>
    <mergeCell ref="B12:C12"/>
    <mergeCell ref="B13:C13"/>
    <mergeCell ref="C5:C6"/>
    <mergeCell ref="D5:D6"/>
    <mergeCell ref="J38:AJ40"/>
    <mergeCell ref="Z13:AC13"/>
    <mergeCell ref="AE13:AF13"/>
    <mergeCell ref="J27:K27"/>
    <mergeCell ref="L27:O27"/>
    <mergeCell ref="Q27:R27"/>
    <mergeCell ref="B41:C41"/>
    <mergeCell ref="B42:C42"/>
    <mergeCell ref="B43:C43"/>
    <mergeCell ref="B44:C44"/>
    <mergeCell ref="J24:AJ26"/>
    <mergeCell ref="B2:D3"/>
    <mergeCell ref="J13:K13"/>
    <mergeCell ref="L13:O13"/>
    <mergeCell ref="Q13:R13"/>
    <mergeCell ref="B5:B6"/>
    <mergeCell ref="B36:C36"/>
    <mergeCell ref="B37:C37"/>
    <mergeCell ref="B52:C52"/>
    <mergeCell ref="B45:C45"/>
    <mergeCell ref="B46:C46"/>
    <mergeCell ref="B47:C47"/>
    <mergeCell ref="B48:C48"/>
    <mergeCell ref="B49:C49"/>
    <mergeCell ref="B50:C50"/>
    <mergeCell ref="B51:C51"/>
    <mergeCell ref="B28:C28"/>
    <mergeCell ref="B29:C29"/>
    <mergeCell ref="B30:C30"/>
    <mergeCell ref="B31:C31"/>
    <mergeCell ref="B38:C38"/>
    <mergeCell ref="B40:C40"/>
    <mergeCell ref="B32:C32"/>
    <mergeCell ref="B33:C33"/>
    <mergeCell ref="B34:C34"/>
    <mergeCell ref="B35:C35"/>
    <mergeCell ref="B21:C21"/>
    <mergeCell ref="B22:C22"/>
    <mergeCell ref="B23:C23"/>
    <mergeCell ref="B24:C24"/>
    <mergeCell ref="B26:C26"/>
    <mergeCell ref="B27:C27"/>
    <mergeCell ref="B15:C15"/>
    <mergeCell ref="B16:C16"/>
    <mergeCell ref="B17:C17"/>
    <mergeCell ref="B18:C18"/>
    <mergeCell ref="B19:C19"/>
    <mergeCell ref="B20:C20"/>
    <mergeCell ref="B14:C14"/>
    <mergeCell ref="T10:W10"/>
    <mergeCell ref="T6:W7"/>
    <mergeCell ref="AA7:AB7"/>
    <mergeCell ref="AA8:AB8"/>
    <mergeCell ref="AA9:AB9"/>
    <mergeCell ref="AA10:AB10"/>
    <mergeCell ref="X6:AB6"/>
    <mergeCell ref="T8:W8"/>
    <mergeCell ref="T9:W9"/>
    <mergeCell ref="AG13:AJ13"/>
    <mergeCell ref="Q6:S7"/>
    <mergeCell ref="Q8:S8"/>
    <mergeCell ref="Q9:S9"/>
    <mergeCell ref="AC6:AC7"/>
    <mergeCell ref="AD6:AG7"/>
    <mergeCell ref="AD8:AG8"/>
    <mergeCell ref="AD9:AG9"/>
    <mergeCell ref="S13:V13"/>
    <mergeCell ref="X13:Y13"/>
    <mergeCell ref="N2:O2"/>
    <mergeCell ref="F5:F6"/>
    <mergeCell ref="F12:G12"/>
    <mergeCell ref="G2:G3"/>
    <mergeCell ref="E2:E3"/>
    <mergeCell ref="F2:F3"/>
    <mergeCell ref="E5:E6"/>
    <mergeCell ref="D23:E23"/>
    <mergeCell ref="F23:G23"/>
    <mergeCell ref="D24:E24"/>
    <mergeCell ref="D12:E12"/>
    <mergeCell ref="H2:M3"/>
    <mergeCell ref="Q10:S10"/>
    <mergeCell ref="H5:M5"/>
    <mergeCell ref="G5:G6"/>
    <mergeCell ref="Q5:AG5"/>
    <mergeCell ref="AD10:AG10"/>
    <mergeCell ref="D51:E51"/>
    <mergeCell ref="F51:G51"/>
    <mergeCell ref="H44:I44"/>
    <mergeCell ref="H45:I45"/>
    <mergeCell ref="H46:I46"/>
    <mergeCell ref="H47:I47"/>
    <mergeCell ref="H48:I48"/>
    <mergeCell ref="H49:I49"/>
    <mergeCell ref="H50:I50"/>
    <mergeCell ref="D52:E52"/>
    <mergeCell ref="F52:G52"/>
    <mergeCell ref="F24:G24"/>
    <mergeCell ref="D40:E40"/>
    <mergeCell ref="F40:G40"/>
    <mergeCell ref="F26:G26"/>
    <mergeCell ref="D26:E26"/>
    <mergeCell ref="D37:E37"/>
    <mergeCell ref="F37:G37"/>
    <mergeCell ref="D38:E38"/>
    <mergeCell ref="F38:G38"/>
    <mergeCell ref="H15:I15"/>
    <mergeCell ref="H16:I16"/>
    <mergeCell ref="H17:I17"/>
    <mergeCell ref="H18:I18"/>
    <mergeCell ref="H19:I19"/>
    <mergeCell ref="H20:I20"/>
    <mergeCell ref="H21:I21"/>
    <mergeCell ref="H22:I22"/>
    <mergeCell ref="H29:I29"/>
    <mergeCell ref="H34:I34"/>
    <mergeCell ref="H35:I35"/>
    <mergeCell ref="H36:I36"/>
    <mergeCell ref="H43:I43"/>
    <mergeCell ref="H30:I30"/>
    <mergeCell ref="H31:I31"/>
    <mergeCell ref="H32:I32"/>
    <mergeCell ref="H33:I33"/>
  </mergeCells>
  <conditionalFormatting sqref="AC8:AC10">
    <cfRule type="cellIs" priority="1" dxfId="6" operator="equal" stopIfTrue="1">
      <formula>0</formula>
    </cfRule>
    <cfRule type="cellIs" priority="2" dxfId="8" operator="equal" stopIfTrue="1">
      <formula>1</formula>
    </cfRule>
  </conditionalFormatting>
  <conditionalFormatting sqref="H15:I22 H29:I36 H43:I50">
    <cfRule type="cellIs" priority="3" dxfId="8" operator="equal" stopIfTrue="1">
      <formula>"ok"</formula>
    </cfRule>
    <cfRule type="cellIs" priority="4" dxfId="7" operator="equal" stopIfTrue="1">
      <formula>"fehler"</formula>
    </cfRule>
    <cfRule type="cellIs" priority="5" dxfId="6" operator="equal" stopIfTrue="1">
      <formula>"---"</formula>
    </cfRule>
  </conditionalFormatting>
  <conditionalFormatting sqref="H7:M10 L41:O41 Z41:AC41 AG41:AJ41 L13:O13 Z13:AC13 S13:V13 AG13:AJ13 S27:V27 Z27:AC27 AG27:AJ27 L27:O27 D41:G41 D27:G27 D13:G13 J23:O23 Q23:V23 X23:AC23 AE23:AJ23 AE37:AJ37 X37:AC37 Q37:V37 J37:O37 J51:O51 Q51:V51 X51:AC51 AE51:AJ51 S41:V41">
    <cfRule type="cellIs" priority="6" dxfId="4" operator="equal" stopIfTrue="1">
      <formula>0</formula>
    </cfRule>
  </conditionalFormatting>
  <conditionalFormatting sqref="D7:G10">
    <cfRule type="expression" priority="7" dxfId="4" stopIfTrue="1">
      <formula>$D$50=""</formula>
    </cfRule>
  </conditionalFormatting>
  <conditionalFormatting sqref="J13:K13 J27:K27 J41:K41">
    <cfRule type="expression" priority="8" dxfId="0" stopIfTrue="1">
      <formula>$B$7=""</formula>
    </cfRule>
  </conditionalFormatting>
  <conditionalFormatting sqref="Q13:R13 X27:Y27 X41:Y41">
    <cfRule type="expression" priority="9" dxfId="0" stopIfTrue="1">
      <formula>$B$8=""</formula>
    </cfRule>
  </conditionalFormatting>
  <conditionalFormatting sqref="X13:Y13 Q27:R27 AE41:AF41">
    <cfRule type="expression" priority="10" dxfId="0" stopIfTrue="1">
      <formula>$B$9=""</formula>
    </cfRule>
  </conditionalFormatting>
  <conditionalFormatting sqref="AE13:AF13 AE27:AF27 Q41:R41">
    <cfRule type="expression" priority="11" dxfId="0" stopIfTrue="1">
      <formula>$B$10=""</formula>
    </cfRule>
  </conditionalFormatting>
  <dataValidations count="4">
    <dataValidation type="whole" allowBlank="1" showInputMessage="1" showErrorMessage="1" errorTitle="Tichu-Statistik" error="zulässig sind nur &quot;0&quot; und &quot;1&quot;, bei Bomben auch &quot;2&quot; und &quot;3&quot;. Die &quot;0&quot; kann zum Vormerken einer Tichuansage verwendet werden, hat rechnerisch keine Bedeutung." sqref="J15:M22 O15:O22 X15:AA22 AC15:AC22 Q15:T22 AE15:AH22 J29:M36 O29:O36 X29:AA36 AC29:AC36 Q29:T36 AE29:AH36 J43:M50 O43:O50 X43:AA50 AC43:AC50 Q43:T50 AE43:AH50">
      <formula1>0</formula1>
      <formula2>1</formula2>
    </dataValidation>
    <dataValidation type="whole" allowBlank="1" showInputMessage="1" showErrorMessage="1" errorTitle="Tichu-Statistik" error="zulässig sind nur &quot;0&quot; und &quot;1&quot;, bei Bomben auch &quot;2&quot; und &quot;3&quot;. Die &quot;0&quot; kann zum Vormerken einer Tichuansage verwendet werden, hat rechnerisch keine Bedeutung." sqref="N15:N22 AB15:AB22 U15:U22 AI15:AI22 N29:N36 AB29:AB36 U29:U36 AI29:AI36 N43:N50 AB43:AB50 U43:U50 AI43:AI50">
      <formula1>0</formula1>
      <formula2>3</formula2>
    </dataValidation>
    <dataValidation type="whole" allowBlank="1" showInputMessage="1" showErrorMessage="1" errorTitle="Spielergebnis" error="das ist nicht möglich" sqref="D15:D22 F15:F22 F29:F36 D43:D50 D29:D36 F43:F50">
      <formula1>-425</formula1>
      <formula2>400</formula2>
    </dataValidation>
    <dataValidation type="whole" allowBlank="1" showInputMessage="1" showErrorMessage="1" errorTitle="Spielnummer" error="bitte aus dem Saison-Spielplan entnehmen" sqref="F2:F3">
      <formula1>0</formula1>
      <formula2>9999</formula2>
    </dataValidation>
  </dataValidations>
  <printOptions/>
  <pageMargins left="0.3937007874015748" right="0.3937007874015748" top="0.3937007874015748" bottom="0.3937007874015748" header="0.5118110236220472" footer="0.5118110236220472"/>
  <pageSetup fitToHeight="1" fitToWidth="1" horizontalDpi="600" verticalDpi="600" orientation="landscape" paperSize="9" scale="82" r:id="rId3"/>
  <ignoredErrors>
    <ignoredError sqref="F24:F28 G15 G24:G28 F15:F22 F38:F42 G38:G42 F43:F50 F30:F37 G30:G37 G43:G50" formula="1" unlockedFormula="1"/>
    <ignoredError sqref="T17:T50 Q42:R50 T15 J42:K50 X42:Y50 N15:N17 N19:N50 C5:C6 D5:M10 B5:B6 L15:M50 J15:K26 J28:K40 U15:W50 AE28:AF40 X15:Y26 X28:Y40 O15:P50 S15:S50 Q15:R26 Z15:AD50 AG15:AJ50 AE42:AF50 AE15:AF26 Q28:R40" evalError="1"/>
    <ignoredError sqref="G29 F29 F51 G51" unlockedFormula="1"/>
  </ignoredErrors>
  <legacyDrawing r:id="rId2"/>
</worksheet>
</file>

<file path=xl/worksheets/sheet2.xml><?xml version="1.0" encoding="utf-8"?>
<worksheet xmlns="http://schemas.openxmlformats.org/spreadsheetml/2006/main" xmlns:r="http://schemas.openxmlformats.org/officeDocument/2006/relationships">
  <sheetPr codeName="Tabelle1"/>
  <dimension ref="A1:A10"/>
  <sheetViews>
    <sheetView zoomScalePageLayoutView="0" workbookViewId="0" topLeftCell="A1">
      <selection activeCell="A11" sqref="A11"/>
    </sheetView>
  </sheetViews>
  <sheetFormatPr defaultColWidth="11.421875" defaultRowHeight="12.75"/>
  <cols>
    <col min="1" max="1" width="67.00390625" style="61" customWidth="1"/>
  </cols>
  <sheetData>
    <row r="1" ht="12.75">
      <c r="A1" s="61" t="s">
        <v>43</v>
      </c>
    </row>
    <row r="3" ht="12.75">
      <c r="A3" s="61" t="s">
        <v>41</v>
      </c>
    </row>
    <row r="4" ht="63.75">
      <c r="A4" s="61" t="s">
        <v>42</v>
      </c>
    </row>
    <row r="5" ht="25.5">
      <c r="A5" s="61" t="s">
        <v>44</v>
      </c>
    </row>
    <row r="6" ht="51">
      <c r="A6" s="61" t="s">
        <v>45</v>
      </c>
    </row>
    <row r="8" ht="12.75">
      <c r="A8" s="61" t="s">
        <v>46</v>
      </c>
    </row>
    <row r="9" ht="12.75">
      <c r="A9" s="62" t="s">
        <v>47</v>
      </c>
    </row>
    <row r="10" ht="51">
      <c r="A10" s="62" t="s">
        <v>48</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www.hiespielchen.de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Hiesfelder Tichuliga</dc:title>
  <dc:subject>PC-Formular zur Spielerfassung</dc:subject>
  <dc:creator>Hartmut Thordsen</dc:creator>
  <cp:keywords/>
  <dc:description/>
  <cp:lastModifiedBy>user</cp:lastModifiedBy>
  <cp:lastPrinted>2008-03-04T23:13:36Z</cp:lastPrinted>
  <dcterms:created xsi:type="dcterms:W3CDTF">2002-07-07T20:25:29Z</dcterms:created>
  <dcterms:modified xsi:type="dcterms:W3CDTF">2014-06-19T11:07:18Z</dcterms:modified>
  <cp:category/>
  <cp:version/>
  <cp:contentType/>
  <cp:contentStatus/>
</cp:coreProperties>
</file>